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5775" activeTab="0"/>
  </bookViews>
  <sheets>
    <sheet name="izdana fin.jamstva 2002 " sheetId="1" r:id="rId1"/>
  </sheets>
  <definedNames>
    <definedName name="_xlnm.Print_Titles" localSheetId="0">'izdana fin.jamstva 2002 '!$11:$13</definedName>
    <definedName name="_xlnm.Print_Area" localSheetId="0">'izdana fin.jamstva 2002 '!$A$1:$N$104</definedName>
  </definedNames>
  <calcPr fullCalcOnLoad="1"/>
</workbook>
</file>

<file path=xl/sharedStrings.xml><?xml version="1.0" encoding="utf-8"?>
<sst xmlns="http://schemas.openxmlformats.org/spreadsheetml/2006/main" count="439" uniqueCount="225">
  <si>
    <t>MINISTARSTVO FINANCIJA</t>
  </si>
  <si>
    <t>DRŽAVNA RIZNICA</t>
  </si>
  <si>
    <t>Sektor za upravljanje javnim dugom</t>
  </si>
  <si>
    <t>Temeljem članka 36. Zakona o izvršavanju Državnog proračuna RH za 2002. godinu (NN 116/2001) Ministarstvo financija objavljuje:</t>
  </si>
  <si>
    <t>Red. Broj</t>
  </si>
  <si>
    <t>Zaklj./Odluka Vlade RH</t>
  </si>
  <si>
    <t>Riznični broj</t>
  </si>
  <si>
    <t>Datum izdavanja</t>
  </si>
  <si>
    <t>U korist</t>
  </si>
  <si>
    <t>Dužnik</t>
  </si>
  <si>
    <t>Valuta</t>
  </si>
  <si>
    <t>Kreditor</t>
  </si>
  <si>
    <t>Sektor</t>
  </si>
  <si>
    <t>Iznos jamstva</t>
  </si>
  <si>
    <t>Krajnji rok</t>
  </si>
  <si>
    <t>Datum</t>
  </si>
  <si>
    <t>Klasa, Ur.Broj</t>
  </si>
  <si>
    <t xml:space="preserve"> jamstva</t>
  </si>
  <si>
    <t>Namjena kredita</t>
  </si>
  <si>
    <t>u kunama</t>
  </si>
  <si>
    <t>dospijeća</t>
  </si>
  <si>
    <t>06.12.2002.</t>
  </si>
  <si>
    <t>341-01/01-01/01</t>
  </si>
  <si>
    <t>R-JJD-978-JB</t>
  </si>
  <si>
    <t>10.01.2002.</t>
  </si>
  <si>
    <t>EUR</t>
  </si>
  <si>
    <t>domaći</t>
  </si>
  <si>
    <t>promet</t>
  </si>
  <si>
    <t>5030120-01-28</t>
  </si>
  <si>
    <t>R-JJC-978-JB</t>
  </si>
  <si>
    <t>Raiffeisenbank Austria d.d..Zagreb</t>
  </si>
  <si>
    <t>R-JJB-978-JB</t>
  </si>
  <si>
    <t>07.02.2002.</t>
  </si>
  <si>
    <t>432-02/99-03/11</t>
  </si>
  <si>
    <t>R-191-JDC-JA/A</t>
  </si>
  <si>
    <t>12.02.2002.</t>
  </si>
  <si>
    <t>HBOR</t>
  </si>
  <si>
    <t>PIK - Mesna industrija, Vrbovec - otplata kredita po ugovoru br.RG-22/01</t>
  </si>
  <si>
    <t>poljoprivreda</t>
  </si>
  <si>
    <t>5030120-02-3</t>
  </si>
  <si>
    <t>14.03.2002.</t>
  </si>
  <si>
    <t>432-01/98-01/77</t>
  </si>
  <si>
    <t>R-JBB-978-JB</t>
  </si>
  <si>
    <t>21.03.2002.</t>
  </si>
  <si>
    <t xml:space="preserve">ŽELJEZARA SPLIT d.d , Split - završetak investicije modernizacije i rekonstrukcije </t>
  </si>
  <si>
    <t>gospodarstvo</t>
  </si>
  <si>
    <t>5030120-02-1</t>
  </si>
  <si>
    <t>21.02.2002.</t>
  </si>
  <si>
    <t>310-14/02-01/07</t>
  </si>
  <si>
    <t>R-JAI-978-JB</t>
  </si>
  <si>
    <t>13.03.2002.</t>
  </si>
  <si>
    <t>BRODOGRADILIŠTE VIKTOR LENAC - izmirenje obveza prema vjerovnicima</t>
  </si>
  <si>
    <t>R-JBJ-978-JB</t>
  </si>
  <si>
    <t>04.04.2002.</t>
  </si>
  <si>
    <t>019-04/01-02/05</t>
  </si>
  <si>
    <t>R-JBD-191-JB</t>
  </si>
  <si>
    <t>05.04.2002.</t>
  </si>
  <si>
    <t>MINISTARSTVO ZA JAVNE RADOVE, OBNOVU I GRADITELJSTVO - Program organ. obnove između HBOR-a i izvođača</t>
  </si>
  <si>
    <t>ostalo</t>
  </si>
  <si>
    <t>R-JBG-191-JB</t>
  </si>
  <si>
    <t>15.05.2002.</t>
  </si>
  <si>
    <t>11.04.2002.</t>
  </si>
  <si>
    <t>450-02/02-02/07</t>
  </si>
  <si>
    <t>R-JBH-191-JB</t>
  </si>
  <si>
    <t>HRVATSKI FOND ZA PRIVATIZACIJU -  financijska konsolidacija i restrukturiranje PIK Vrbovec</t>
  </si>
  <si>
    <t>5030116-02-1</t>
  </si>
  <si>
    <t>09.05.2002.</t>
  </si>
  <si>
    <t>351-01/01-03/01</t>
  </si>
  <si>
    <t xml:space="preserve">R-JCE-191-JB </t>
  </si>
  <si>
    <t>28.05.2002.</t>
  </si>
  <si>
    <t>NACIONALNI PARK BRIJUNI - poslovno financiranje; ulaganje u trajna obrtna sredstva</t>
  </si>
  <si>
    <t>turizam</t>
  </si>
  <si>
    <t>20.06.2002.</t>
  </si>
  <si>
    <t>340-03/02-03/04</t>
  </si>
  <si>
    <t>R-JFD-978-JB</t>
  </si>
  <si>
    <t>14.06.2002.</t>
  </si>
  <si>
    <t>KFW</t>
  </si>
  <si>
    <t>strani</t>
  </si>
  <si>
    <t>2012.</t>
  </si>
  <si>
    <t>5030120-02-5</t>
  </si>
  <si>
    <t>R-JFE-191-JB</t>
  </si>
  <si>
    <t xml:space="preserve">HBOR </t>
  </si>
  <si>
    <t>2008.</t>
  </si>
  <si>
    <t>R-JBI-191-JB</t>
  </si>
  <si>
    <t>26.06.2002.</t>
  </si>
  <si>
    <t>PIK Vrbovec - iskup prema vjerovnicima</t>
  </si>
  <si>
    <t>2014.</t>
  </si>
  <si>
    <t>5030116-02-5</t>
  </si>
  <si>
    <t>18.04.2002.</t>
  </si>
  <si>
    <t>432-02/99-03/32</t>
  </si>
  <si>
    <t>R-JCD-978-JB</t>
  </si>
  <si>
    <t>Privredna banka d.d. Zagreb</t>
  </si>
  <si>
    <t>30.06.2010.</t>
  </si>
  <si>
    <t>23.05.2002.</t>
  </si>
  <si>
    <t>310-14/02-01/08</t>
  </si>
  <si>
    <t>R-JFF-840-JB</t>
  </si>
  <si>
    <t>18.06.2002.</t>
  </si>
  <si>
    <t>USD</t>
  </si>
  <si>
    <t>5030120-02-2</t>
  </si>
  <si>
    <t>06.06.2002.</t>
  </si>
  <si>
    <t>342-18/02-01/05</t>
  </si>
  <si>
    <t>R-JFG-840-JB</t>
  </si>
  <si>
    <t>05.07.2002.</t>
  </si>
  <si>
    <t>Riadria banka d.d.</t>
  </si>
  <si>
    <t>R-JHC-978-JB</t>
  </si>
  <si>
    <t>04.07.2002.</t>
  </si>
  <si>
    <t>Zagrebačka banka d.d.</t>
  </si>
  <si>
    <t>342-18/02-01/08</t>
  </si>
  <si>
    <t>R-JHE-840-JB</t>
  </si>
  <si>
    <t>Splitska banka d.d.</t>
  </si>
  <si>
    <t>342-21/02-01/06</t>
  </si>
  <si>
    <t>R-JHF-840-JB</t>
  </si>
  <si>
    <t>25.07.2002.</t>
  </si>
  <si>
    <t>Privredna banka d.d.</t>
  </si>
  <si>
    <t>R-JHH-191-JB</t>
  </si>
  <si>
    <t>17.07.2002.</t>
  </si>
  <si>
    <t>HRK</t>
  </si>
  <si>
    <t>R-JID-191-JB</t>
  </si>
  <si>
    <t>19.08.2002.</t>
  </si>
  <si>
    <t>342-18/02-01/04</t>
  </si>
  <si>
    <t>R-JIG-840-JB</t>
  </si>
  <si>
    <t>30.08.2002.</t>
  </si>
  <si>
    <t>31.10.2010.</t>
  </si>
  <si>
    <t>22.08.2002.</t>
  </si>
  <si>
    <t>341-01/02-01/01</t>
  </si>
  <si>
    <t>R-JIH-191-JB</t>
  </si>
  <si>
    <t>11.09.2002.</t>
  </si>
  <si>
    <t>Raiffeisenbank d.d.</t>
  </si>
  <si>
    <t>HRVATSKE ŽELJEZNICE d.o.o., Zagreb - provedba financijske konsolidacije poslovanja u 2001.</t>
  </si>
  <si>
    <t>5030120-02-17</t>
  </si>
  <si>
    <t>R-JII-191-JB</t>
  </si>
  <si>
    <t>R-AJB-191-JB</t>
  </si>
  <si>
    <t>23.09.2002.</t>
  </si>
  <si>
    <t>29.08.2002.</t>
  </si>
  <si>
    <t>023-03/02-02/08</t>
  </si>
  <si>
    <t>R-AJC-191-JB</t>
  </si>
  <si>
    <t>25.09.2002.</t>
  </si>
  <si>
    <t>HPB, PBZ, ZABA, RiBA</t>
  </si>
  <si>
    <t>HZZO - rješavanje problematike zdravstvenog sustava</t>
  </si>
  <si>
    <t>31.10.2003.</t>
  </si>
  <si>
    <t>5030120-02-6</t>
  </si>
  <si>
    <t>11.07.2002.</t>
  </si>
  <si>
    <t>340-03/02-03/02</t>
  </si>
  <si>
    <t>R-AJD-978-JB</t>
  </si>
  <si>
    <t>HRVATSKE AUTOCESTE d.o.o.- izgradnja auto ceste Bosiljevo-Sv.Rok-Split</t>
  </si>
  <si>
    <t>konzorcij</t>
  </si>
  <si>
    <t>5030115-02-9</t>
  </si>
  <si>
    <t xml:space="preserve"> REKAPITULACIJA</t>
  </si>
  <si>
    <t>TUZEMNA</t>
  </si>
  <si>
    <t>INOZEMNA</t>
  </si>
  <si>
    <t>GOSPODARSTVO</t>
  </si>
  <si>
    <t>POLJOPRIVREDA</t>
  </si>
  <si>
    <t>PROMET</t>
  </si>
  <si>
    <t>TURIZAM</t>
  </si>
  <si>
    <t xml:space="preserve">UKUPNO </t>
  </si>
  <si>
    <t>R-AJE-191-JB</t>
  </si>
  <si>
    <t>28.10.2002.</t>
  </si>
  <si>
    <t>R- AJG-840-JB</t>
  </si>
  <si>
    <t>25.11.2002.</t>
  </si>
  <si>
    <t>R-AAB-191-JB</t>
  </si>
  <si>
    <t>05.12.2002.</t>
  </si>
  <si>
    <t>18.12.2002.</t>
  </si>
  <si>
    <t>R-ACA-191-JB</t>
  </si>
  <si>
    <t>27.09.2002.</t>
  </si>
  <si>
    <t>342-18/02-01/07</t>
  </si>
  <si>
    <t xml:space="preserve">BANK AUSTRIA, PBZ, BAYERISCHE LANDESBANK </t>
  </si>
  <si>
    <t>19.12.2002.</t>
  </si>
  <si>
    <t>5030115-02-26</t>
  </si>
  <si>
    <t>R-ADB-978-JB</t>
  </si>
  <si>
    <t>31.12.2002.</t>
  </si>
  <si>
    <t>ZABA,DEPFA</t>
  </si>
  <si>
    <t>HRVATSKE AUTOCESTE d.o.o.- izgradnja auto ceste Bosiljevo-Split i autoceste Zagreb- Goričan</t>
  </si>
  <si>
    <t>2017.</t>
  </si>
  <si>
    <t xml:space="preserve">Privredna banka Zagreb d.d. </t>
  </si>
  <si>
    <t>ATLANTSKA PLOVIDBA d.d. - premošćivanje aktualnih teškoća u poslovanju Društva uslijed krize svjetskog tržišta</t>
  </si>
  <si>
    <t>LOŠINJSKA PLOVIDBA d.d. - refinanciranje kreditnog duga za brod ''Lošinj'' i podmirenje ino dobavljača</t>
  </si>
  <si>
    <t>MEDITERANSKA PLOVIDBA d.d. - refinanciranje duga-otkup broda ''Atlantic frigo'' od Spar Nord Bank iz Copenhagena. Razlika između iznosa odobrenog kredita i konačne cijene broda koristit će se za financiranje trajnih obrtnih sredstava</t>
  </si>
  <si>
    <t>SPLITSKA PLOVIDBA d.d. - premošćivanje aktualnih teškoća u poslovanju Društva uslijed krize svjetskog pomorskog tržišta</t>
  </si>
  <si>
    <t>ULJANIK PLOVIDBA d.d. - premošćivanje aktualnih teškoća u poslovanju Društva uslijed krize svjetskog tržišta</t>
  </si>
  <si>
    <t>PREGLED FINANCIJSKIH JAMSTAVA IZDANIH OD 01.01.2002. - 31.12.2002.</t>
  </si>
  <si>
    <t>10.01.2010.</t>
  </si>
  <si>
    <t>2013.</t>
  </si>
  <si>
    <t>2007.</t>
  </si>
  <si>
    <t>31.12.2012.</t>
  </si>
  <si>
    <t>2016.</t>
  </si>
  <si>
    <t>JADROPLOV d.d.   - premošćivanje aktualnih teškoća u poslovanju Društva uslijed krize svjetskog tržišta</t>
  </si>
  <si>
    <t>SUŠIONICA d.d., Vrpolje - ulaganje u društvo Sušionica d.d. prema Investicijskoj studiji</t>
  </si>
  <si>
    <t>HRVATSKE ŽELJEZNICE d.o.o., Zagreb - financiranje Programa modernizacije i restrukturiranja HŽ</t>
  </si>
  <si>
    <t>EIB</t>
  </si>
  <si>
    <t>HRVATSKA KONTROLA ZRAČNE PLOVIDBE d.o.o. - Projekt kontrole zračne plovidbe Zagreb</t>
  </si>
  <si>
    <t>Riječka banka d.d.</t>
  </si>
  <si>
    <t>R-ADF-978-JB</t>
  </si>
  <si>
    <t xml:space="preserve">AUTOCESTA RIJEKA - ZAGREB - za djelomično financiranje projektiranja i izgradnje dionica Vrbosko - Bosiljevo i Bosiljevo - Vukova Gorica </t>
  </si>
  <si>
    <t>R-ADE-978-JB</t>
  </si>
  <si>
    <t>17.01.2002.</t>
  </si>
  <si>
    <t>HRVATSKE ŽELJEZNICE d.o.o., Zagreb - financiranje obnove željezničke pruge na V.c. koridoru</t>
  </si>
  <si>
    <t>31.10.2021.</t>
  </si>
  <si>
    <t>21.08.2002.</t>
  </si>
  <si>
    <t>30.11.2002.</t>
  </si>
  <si>
    <t>EBRD</t>
  </si>
  <si>
    <t>30.09.2005.</t>
  </si>
  <si>
    <t>R-ADD-978-JB</t>
  </si>
  <si>
    <t>HRVATSKA KONTROLA ZRAČNE PLOVIDBE d.o.o. - Projekt centra za oblasnu kontrolu  Zagreb</t>
  </si>
  <si>
    <t>2027.</t>
  </si>
  <si>
    <t>06.02.2002.</t>
  </si>
  <si>
    <t>13.08.2002.</t>
  </si>
  <si>
    <t>22.11.2002.</t>
  </si>
  <si>
    <t>Zakon o potvrđivanju Ugovora; NN br. 14/02</t>
  </si>
  <si>
    <t>Zakon o potvrđivanju Ugovora; NN br. 10/02</t>
  </si>
  <si>
    <t>Zakon o potvrđivanju Ugovora; NN br. 2/02</t>
  </si>
  <si>
    <t xml:space="preserve">R-ADG-978-JB </t>
  </si>
  <si>
    <t>343-08/02-01/02
5030115-02-9</t>
  </si>
  <si>
    <t>450-02/00-02/08
5030120-01-1</t>
  </si>
  <si>
    <t>Hrvatska banka za obnovu i razvitak-emisija dužničkih vrijednosnih papira u okviru Euro Medium Term Note Programa</t>
  </si>
  <si>
    <t>J. P. Morgan</t>
  </si>
  <si>
    <t>22.11.2001.</t>
  </si>
  <si>
    <t>04.12.2002.</t>
  </si>
  <si>
    <t>R-ADH-978-JB</t>
  </si>
  <si>
    <t>23.03.2002.</t>
  </si>
  <si>
    <t>Zakon o potvrđivanju Ugovora; NN br. 6/01</t>
  </si>
  <si>
    <t>15.03.2001.</t>
  </si>
  <si>
    <t>Hrvatska banka za obnovu i razvitak- za financiranje kreditnog programa malog i srednjeg poduzetništva</t>
  </si>
  <si>
    <t>R-ADI-978-JB</t>
  </si>
  <si>
    <t>30.06.2004.</t>
  </si>
  <si>
    <t>AUTOCESTA RIJEKA - ZAGREB - refinanciranje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</si>
</sst>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_-* #,##0.00\ _H_R_D_-;\-* #,##0.00\ _H_R_D_-;_-* &quot;-&quot;??\ _H_R_D_-;_-@_-"/>
    <numFmt numFmtId="173" formatCode="0.000000"/>
  </numFmts>
  <fonts count="19">
    <font>
      <sz val="10"/>
      <name val="Arial"/>
      <family val="0"/>
    </font>
    <font>
      <b/>
      <sz val="12"/>
      <name val="Arial"/>
      <family val="2"/>
    </font>
    <font>
      <sz val="10"/>
      <name val="Courier New CE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sz val="10"/>
      <name val="Arial Unicode MS"/>
      <family val="0"/>
    </font>
    <font>
      <sz val="10"/>
      <color indexed="10"/>
      <name val="Times New Roman CE"/>
      <family val="1"/>
    </font>
    <font>
      <sz val="10"/>
      <color indexed="10"/>
      <name val="Arial Unicode MS"/>
      <family val="0"/>
    </font>
    <font>
      <sz val="12"/>
      <name val="Times New Roman CE"/>
      <family val="1"/>
    </font>
    <font>
      <sz val="11"/>
      <name val="Times New Roman CE"/>
      <family val="1"/>
    </font>
    <font>
      <b/>
      <sz val="13"/>
      <name val="Times New Roman CE"/>
      <family val="1"/>
    </font>
    <font>
      <b/>
      <sz val="11"/>
      <name val="Times New Roman CE"/>
      <family val="1"/>
    </font>
    <font>
      <b/>
      <sz val="12"/>
      <name val="Courier New CE"/>
      <family val="3"/>
    </font>
    <font>
      <b/>
      <i/>
      <sz val="12"/>
      <color indexed="10"/>
      <name val="Times New Roman C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4" fontId="5" fillId="0" borderId="0" xfId="0" applyNumberFormat="1" applyFont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4" fontId="4" fillId="0" borderId="3" xfId="0" applyNumberFormat="1" applyFont="1" applyBorder="1" applyAlignment="1">
      <alignment horizontal="right" vertical="center"/>
    </xf>
    <xf numFmtId="14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" fontId="8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7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3" xfId="0" applyFont="1" applyBorder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4" fontId="10" fillId="2" borderId="0" xfId="0" applyNumberFormat="1" applyFont="1" applyFill="1" applyBorder="1" applyAlignment="1">
      <alignment horizontal="right"/>
    </xf>
    <xf numFmtId="4" fontId="10" fillId="0" borderId="0" xfId="0" applyNumberFormat="1" applyFont="1" applyAlignment="1">
      <alignment/>
    </xf>
    <xf numFmtId="4" fontId="3" fillId="2" borderId="0" xfId="0" applyNumberFormat="1" applyFont="1" applyFill="1" applyBorder="1" applyAlignment="1">
      <alignment horizontal="right"/>
    </xf>
    <xf numFmtId="4" fontId="11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12" fillId="3" borderId="0" xfId="0" applyFont="1" applyFill="1" applyAlignment="1">
      <alignment horizontal="center"/>
    </xf>
    <xf numFmtId="0" fontId="4" fillId="3" borderId="0" xfId="0" applyFont="1" applyFill="1" applyAlignment="1">
      <alignment/>
    </xf>
    <xf numFmtId="0" fontId="12" fillId="3" borderId="0" xfId="0" applyFont="1" applyFill="1" applyAlignment="1">
      <alignment/>
    </xf>
    <xf numFmtId="4" fontId="3" fillId="3" borderId="0" xfId="0" applyNumberFormat="1" applyFont="1" applyFill="1" applyAlignment="1">
      <alignment/>
    </xf>
    <xf numFmtId="4" fontId="12" fillId="3" borderId="0" xfId="0" applyNumberFormat="1" applyFont="1" applyFill="1" applyAlignment="1">
      <alignment/>
    </xf>
    <xf numFmtId="4" fontId="13" fillId="3" borderId="0" xfId="0" applyNumberFormat="1" applyFont="1" applyFill="1" applyAlignment="1">
      <alignment horizontal="right"/>
    </xf>
    <xf numFmtId="4" fontId="2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3" xfId="21" applyNumberFormat="1" applyFont="1" applyBorder="1" applyAlignment="1">
      <alignment horizontal="center" vertical="center"/>
    </xf>
    <xf numFmtId="4" fontId="4" fillId="0" borderId="5" xfId="21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4" fontId="14" fillId="0" borderId="0" xfId="0" applyNumberFormat="1" applyFont="1" applyAlignment="1">
      <alignment/>
    </xf>
    <xf numFmtId="0" fontId="5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4" fontId="5" fillId="2" borderId="8" xfId="0" applyNumberFormat="1" applyFon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horizontal="center" vertical="center"/>
    </xf>
    <xf numFmtId="4" fontId="5" fillId="2" borderId="10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/>
    </xf>
    <xf numFmtId="3" fontId="5" fillId="2" borderId="12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vertical="top"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right" vertical="center"/>
    </xf>
    <xf numFmtId="4" fontId="8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right" vertical="center"/>
    </xf>
    <xf numFmtId="4" fontId="4" fillId="0" borderId="24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15" fillId="0" borderId="0" xfId="0" applyFont="1" applyAlignment="1">
      <alignment/>
    </xf>
    <xf numFmtId="0" fontId="4" fillId="0" borderId="26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/>
    </xf>
    <xf numFmtId="0" fontId="8" fillId="0" borderId="26" xfId="0" applyNumberFormat="1" applyFont="1" applyBorder="1" applyAlignment="1">
      <alignment horizontal="center"/>
    </xf>
    <xf numFmtId="0" fontId="8" fillId="0" borderId="28" xfId="0" applyNumberFormat="1" applyFont="1" applyBorder="1" applyAlignment="1">
      <alignment horizontal="center"/>
    </xf>
    <xf numFmtId="0" fontId="4" fillId="0" borderId="29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/>
    </xf>
    <xf numFmtId="0" fontId="8" fillId="0" borderId="31" xfId="0" applyNumberFormat="1" applyFont="1" applyBorder="1" applyAlignment="1">
      <alignment horizontal="center"/>
    </xf>
    <xf numFmtId="0" fontId="8" fillId="0" borderId="32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center"/>
    </xf>
    <xf numFmtId="0" fontId="8" fillId="0" borderId="33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7" xfId="0" applyFont="1" applyBorder="1" applyAlignment="1">
      <alignment/>
    </xf>
    <xf numFmtId="0" fontId="0" fillId="0" borderId="36" xfId="0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4" fontId="4" fillId="0" borderId="19" xfId="16" applyNumberFormat="1" applyFont="1" applyBorder="1" applyAlignment="1">
      <alignment horizontal="center" vertical="center"/>
      <protection/>
    </xf>
    <xf numFmtId="0" fontId="4" fillId="0" borderId="19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/>
    </xf>
    <xf numFmtId="14" fontId="4" fillId="0" borderId="5" xfId="16" applyNumberFormat="1" applyFont="1" applyBorder="1" applyAlignment="1">
      <alignment horizontal="center" vertical="center"/>
      <protection/>
    </xf>
    <xf numFmtId="0" fontId="4" fillId="0" borderId="5" xfId="16" applyFont="1" applyBorder="1" applyAlignment="1">
      <alignment horizontal="center" wrapText="1"/>
      <protection/>
    </xf>
    <xf numFmtId="0" fontId="8" fillId="0" borderId="18" xfId="0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right"/>
    </xf>
    <xf numFmtId="0" fontId="4" fillId="0" borderId="31" xfId="0" applyNumberFormat="1" applyFont="1" applyBorder="1" applyAlignment="1" quotePrefix="1">
      <alignment horizontal="center"/>
    </xf>
    <xf numFmtId="49" fontId="4" fillId="0" borderId="37" xfId="0" applyNumberFormat="1" applyFont="1" applyBorder="1" applyAlignment="1">
      <alignment horizontal="center"/>
    </xf>
    <xf numFmtId="0" fontId="4" fillId="0" borderId="30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4" fillId="0" borderId="38" xfId="0" applyNumberFormat="1" applyFont="1" applyBorder="1" applyAlignment="1">
      <alignment horizontal="center"/>
    </xf>
    <xf numFmtId="0" fontId="8" fillId="0" borderId="38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14" fontId="4" fillId="0" borderId="0" xfId="16" applyNumberFormat="1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 quotePrefix="1">
      <alignment horizontal="center"/>
    </xf>
    <xf numFmtId="4" fontId="4" fillId="0" borderId="5" xfId="0" applyNumberFormat="1" applyFont="1" applyBorder="1" applyAlignment="1">
      <alignment horizontal="center"/>
    </xf>
    <xf numFmtId="14" fontId="4" fillId="0" borderId="29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4" fontId="4" fillId="0" borderId="3" xfId="16" applyNumberFormat="1" applyFont="1" applyBorder="1" applyAlignment="1">
      <alignment horizontal="center" vertical="center"/>
      <protection/>
    </xf>
    <xf numFmtId="4" fontId="4" fillId="0" borderId="3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right"/>
    </xf>
    <xf numFmtId="0" fontId="4" fillId="0" borderId="30" xfId="0" applyNumberFormat="1" applyFont="1" applyBorder="1" applyAlignment="1" quotePrefix="1">
      <alignment horizontal="center"/>
    </xf>
    <xf numFmtId="0" fontId="4" fillId="0" borderId="3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4" fontId="4" fillId="0" borderId="7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right"/>
    </xf>
    <xf numFmtId="14" fontId="4" fillId="0" borderId="38" xfId="0" applyNumberFormat="1" applyFont="1" applyBorder="1" applyAlignment="1">
      <alignment horizontal="center"/>
    </xf>
    <xf numFmtId="14" fontId="4" fillId="0" borderId="7" xfId="16" applyNumberFormat="1" applyFont="1" applyBorder="1" applyAlignment="1">
      <alignment horizontal="center" vertical="center"/>
      <protection/>
    </xf>
    <xf numFmtId="0" fontId="4" fillId="0" borderId="7" xfId="16" applyFont="1" applyBorder="1" applyAlignment="1">
      <alignment horizontal="center" wrapText="1"/>
      <protection/>
    </xf>
    <xf numFmtId="0" fontId="0" fillId="0" borderId="19" xfId="0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5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14" fontId="4" fillId="0" borderId="1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</cellXfs>
  <cellStyles count="9">
    <cellStyle name="Normal" xfId="0"/>
    <cellStyle name="Hyperlink" xfId="15"/>
    <cellStyle name="Obično_Izdana fin.jamstva 2003." xfId="16"/>
    <cellStyle name="Percent" xfId="17"/>
    <cellStyle name="Followed Hyperlink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9"/>
  <sheetViews>
    <sheetView tabSelected="1" workbookViewId="0" topLeftCell="A91">
      <selection activeCell="H51" sqref="H51"/>
    </sheetView>
  </sheetViews>
  <sheetFormatPr defaultColWidth="9.140625" defaultRowHeight="27" customHeight="1"/>
  <cols>
    <col min="1" max="1" width="5.421875" style="2" customWidth="1"/>
    <col min="2" max="2" width="9.57421875" style="2" customWidth="1"/>
    <col min="3" max="3" width="17.140625" style="2" customWidth="1"/>
    <col min="4" max="4" width="13.28125" style="2" customWidth="1"/>
    <col min="5" max="5" width="18.57421875" style="2" customWidth="1"/>
    <col min="6" max="6" width="23.57421875" style="2" customWidth="1"/>
    <col min="7" max="7" width="26.421875" style="2" customWidth="1"/>
    <col min="8" max="8" width="7.00390625" style="2" customWidth="1"/>
    <col min="9" max="11" width="0" style="2" hidden="1" customWidth="1"/>
    <col min="12" max="12" width="13.28125" style="2" customWidth="1"/>
    <col min="13" max="13" width="14.421875" style="2" customWidth="1"/>
    <col min="14" max="14" width="10.421875" style="2" customWidth="1"/>
    <col min="15" max="15" width="11.57421875" style="2" bestFit="1" customWidth="1"/>
    <col min="16" max="16384" width="9.140625" style="2" customWidth="1"/>
  </cols>
  <sheetData>
    <row r="1" ht="16.5" customHeight="1">
      <c r="A1" s="1" t="s">
        <v>0</v>
      </c>
    </row>
    <row r="2" ht="16.5" customHeight="1">
      <c r="A2" s="1" t="s">
        <v>1</v>
      </c>
    </row>
    <row r="3" ht="16.5" customHeight="1">
      <c r="A3" s="1" t="s">
        <v>2</v>
      </c>
    </row>
    <row r="4" ht="16.5" customHeight="1"/>
    <row r="5" spans="1:14" s="3" customFormat="1" ht="18.75" customHeight="1">
      <c r="A5" s="216" t="s">
        <v>3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</row>
    <row r="6" ht="14.25" customHeight="1"/>
    <row r="7" spans="1:13" s="3" customFormat="1" ht="12.75" customHeight="1">
      <c r="A7" s="5"/>
      <c r="B7" s="5"/>
      <c r="C7" s="6"/>
      <c r="J7" s="7"/>
      <c r="K7" s="4"/>
      <c r="M7" s="4"/>
    </row>
    <row r="8" spans="1:18" s="3" customFormat="1" ht="24" customHeight="1">
      <c r="A8" s="8" t="s">
        <v>179</v>
      </c>
      <c r="B8" s="5"/>
      <c r="C8" s="5"/>
      <c r="D8" s="5"/>
      <c r="E8" s="5"/>
      <c r="J8" s="7"/>
      <c r="K8" s="4"/>
      <c r="M8" s="4"/>
      <c r="R8" s="9"/>
    </row>
    <row r="9" spans="1:15" s="3" customFormat="1" ht="12" customHeight="1">
      <c r="A9" s="5"/>
      <c r="B9" s="5"/>
      <c r="C9" s="6"/>
      <c r="J9" s="7"/>
      <c r="K9" s="7"/>
      <c r="L9" s="7"/>
      <c r="M9" s="4"/>
      <c r="O9" s="4"/>
    </row>
    <row r="10" spans="1:15" s="3" customFormat="1" ht="13.5" customHeight="1" thickBot="1">
      <c r="A10" s="5"/>
      <c r="B10" s="5"/>
      <c r="C10" s="6"/>
      <c r="J10" s="7"/>
      <c r="K10" s="7"/>
      <c r="L10" s="7"/>
      <c r="M10" s="4"/>
      <c r="O10" s="4"/>
    </row>
    <row r="11" spans="1:17" s="3" customFormat="1" ht="27" customHeight="1" thickBot="1" thickTop="1">
      <c r="A11" s="217" t="s">
        <v>4</v>
      </c>
      <c r="B11" s="226" t="s">
        <v>5</v>
      </c>
      <c r="C11" s="226"/>
      <c r="D11" s="94" t="s">
        <v>6</v>
      </c>
      <c r="E11" s="219" t="s">
        <v>7</v>
      </c>
      <c r="F11" s="219" t="s">
        <v>8</v>
      </c>
      <c r="G11" s="95" t="s">
        <v>9</v>
      </c>
      <c r="H11" s="219" t="s">
        <v>10</v>
      </c>
      <c r="I11" s="219" t="s">
        <v>11</v>
      </c>
      <c r="J11" s="219" t="s">
        <v>11</v>
      </c>
      <c r="K11" s="219" t="s">
        <v>12</v>
      </c>
      <c r="L11" s="210" t="s">
        <v>13</v>
      </c>
      <c r="M11" s="96" t="s">
        <v>13</v>
      </c>
      <c r="N11" s="97" t="s">
        <v>14</v>
      </c>
      <c r="Q11" s="4"/>
    </row>
    <row r="12" spans="1:17" s="3" customFormat="1" ht="27" customHeight="1" thickBot="1">
      <c r="A12" s="218"/>
      <c r="B12" s="11" t="s">
        <v>15</v>
      </c>
      <c r="C12" s="11" t="s">
        <v>16</v>
      </c>
      <c r="D12" s="10" t="s">
        <v>17</v>
      </c>
      <c r="E12" s="220"/>
      <c r="F12" s="220"/>
      <c r="G12" s="12" t="s">
        <v>18</v>
      </c>
      <c r="H12" s="220"/>
      <c r="I12" s="220"/>
      <c r="J12" s="220"/>
      <c r="K12" s="220"/>
      <c r="L12" s="211"/>
      <c r="M12" s="13" t="s">
        <v>19</v>
      </c>
      <c r="N12" s="98" t="s">
        <v>20</v>
      </c>
      <c r="Q12" s="4"/>
    </row>
    <row r="13" spans="1:17" s="3" customFormat="1" ht="27" customHeight="1" thickBot="1">
      <c r="A13" s="99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  <c r="H13" s="15">
        <v>8</v>
      </c>
      <c r="I13" s="15">
        <v>9</v>
      </c>
      <c r="J13" s="15">
        <v>9</v>
      </c>
      <c r="K13" s="15">
        <v>10</v>
      </c>
      <c r="L13" s="16">
        <v>9</v>
      </c>
      <c r="M13" s="16">
        <v>10</v>
      </c>
      <c r="N13" s="100">
        <v>11</v>
      </c>
      <c r="Q13" s="4"/>
    </row>
    <row r="14" spans="1:17" s="3" customFormat="1" ht="27" customHeight="1">
      <c r="A14" s="101">
        <v>1</v>
      </c>
      <c r="B14" s="25" t="s">
        <v>21</v>
      </c>
      <c r="C14" s="25" t="s">
        <v>22</v>
      </c>
      <c r="D14" s="26" t="s">
        <v>31</v>
      </c>
      <c r="E14" s="25" t="s">
        <v>24</v>
      </c>
      <c r="F14" s="202" t="s">
        <v>106</v>
      </c>
      <c r="G14" s="214" t="s">
        <v>187</v>
      </c>
      <c r="H14" s="27" t="s">
        <v>25</v>
      </c>
      <c r="I14" s="28"/>
      <c r="J14" s="28" t="s">
        <v>26</v>
      </c>
      <c r="K14" s="28" t="s">
        <v>27</v>
      </c>
      <c r="L14" s="29">
        <v>14000000</v>
      </c>
      <c r="M14" s="74">
        <f>L14*O14</f>
        <v>104007316</v>
      </c>
      <c r="N14" s="155" t="s">
        <v>180</v>
      </c>
      <c r="O14" s="17">
        <v>7.429094</v>
      </c>
      <c r="Q14" s="4"/>
    </row>
    <row r="15" spans="1:17" s="3" customFormat="1" ht="27" customHeight="1">
      <c r="A15" s="102"/>
      <c r="B15" s="18"/>
      <c r="C15" s="19" t="s">
        <v>28</v>
      </c>
      <c r="D15" s="20"/>
      <c r="E15" s="21"/>
      <c r="F15" s="221"/>
      <c r="G15" s="215"/>
      <c r="H15" s="22"/>
      <c r="I15" s="23"/>
      <c r="J15" s="23"/>
      <c r="K15" s="23"/>
      <c r="L15" s="31"/>
      <c r="M15" s="75"/>
      <c r="N15" s="156"/>
      <c r="O15" s="30"/>
      <c r="Q15" s="4"/>
    </row>
    <row r="16" spans="1:17" s="3" customFormat="1" ht="27" customHeight="1">
      <c r="A16" s="101">
        <f>A14+1</f>
        <v>2</v>
      </c>
      <c r="B16" s="25" t="s">
        <v>21</v>
      </c>
      <c r="C16" s="25" t="s">
        <v>22</v>
      </c>
      <c r="D16" s="26" t="s">
        <v>29</v>
      </c>
      <c r="E16" s="25" t="s">
        <v>24</v>
      </c>
      <c r="F16" s="202" t="s">
        <v>30</v>
      </c>
      <c r="G16" s="214" t="s">
        <v>187</v>
      </c>
      <c r="H16" s="27" t="s">
        <v>25</v>
      </c>
      <c r="I16" s="28"/>
      <c r="J16" s="28" t="s">
        <v>26</v>
      </c>
      <c r="K16" s="28" t="s">
        <v>27</v>
      </c>
      <c r="L16" s="29">
        <v>7000000</v>
      </c>
      <c r="M16" s="73">
        <f>L16*O16</f>
        <v>52003658</v>
      </c>
      <c r="N16" s="157" t="s">
        <v>180</v>
      </c>
      <c r="O16" s="17">
        <v>7.429094</v>
      </c>
      <c r="Q16" s="4"/>
    </row>
    <row r="17" spans="1:17" s="3" customFormat="1" ht="27" customHeight="1">
      <c r="A17" s="103"/>
      <c r="B17" s="48"/>
      <c r="C17" s="41" t="s">
        <v>28</v>
      </c>
      <c r="D17" s="69"/>
      <c r="E17" s="80"/>
      <c r="F17" s="193"/>
      <c r="G17" s="215"/>
      <c r="H17" s="81"/>
      <c r="I17" s="82"/>
      <c r="J17" s="82"/>
      <c r="K17" s="82"/>
      <c r="L17" s="83"/>
      <c r="M17" s="84"/>
      <c r="N17" s="158"/>
      <c r="Q17" s="4"/>
    </row>
    <row r="18" spans="1:17" s="3" customFormat="1" ht="27" customHeight="1">
      <c r="A18" s="101">
        <f>A16+1</f>
        <v>3</v>
      </c>
      <c r="B18" s="25" t="s">
        <v>21</v>
      </c>
      <c r="C18" s="25" t="s">
        <v>22</v>
      </c>
      <c r="D18" s="26" t="s">
        <v>23</v>
      </c>
      <c r="E18" s="25" t="s">
        <v>24</v>
      </c>
      <c r="F18" s="202" t="s">
        <v>190</v>
      </c>
      <c r="G18" s="214" t="s">
        <v>187</v>
      </c>
      <c r="H18" s="27" t="s">
        <v>25</v>
      </c>
      <c r="I18" s="28"/>
      <c r="J18" s="28" t="s">
        <v>26</v>
      </c>
      <c r="K18" s="28" t="s">
        <v>27</v>
      </c>
      <c r="L18" s="29">
        <v>7000000</v>
      </c>
      <c r="M18" s="73">
        <f>L18*O18</f>
        <v>52003658</v>
      </c>
      <c r="N18" s="157" t="s">
        <v>180</v>
      </c>
      <c r="O18" s="17">
        <v>7.429094</v>
      </c>
      <c r="Q18" s="4"/>
    </row>
    <row r="19" spans="1:17" s="3" customFormat="1" ht="27" customHeight="1">
      <c r="A19" s="103"/>
      <c r="B19" s="18"/>
      <c r="C19" s="19" t="s">
        <v>28</v>
      </c>
      <c r="D19" s="20"/>
      <c r="E19" s="21"/>
      <c r="F19" s="221"/>
      <c r="G19" s="215"/>
      <c r="H19" s="22"/>
      <c r="I19" s="23"/>
      <c r="J19" s="23"/>
      <c r="K19" s="23"/>
      <c r="L19" s="24"/>
      <c r="M19" s="72"/>
      <c r="N19" s="156"/>
      <c r="Q19" s="4"/>
    </row>
    <row r="20" spans="1:14" s="30" customFormat="1" ht="27" customHeight="1">
      <c r="A20" s="101">
        <v>4</v>
      </c>
      <c r="B20" s="25" t="s">
        <v>32</v>
      </c>
      <c r="C20" s="25" t="s">
        <v>33</v>
      </c>
      <c r="D20" s="26" t="s">
        <v>34</v>
      </c>
      <c r="E20" s="32" t="s">
        <v>35</v>
      </c>
      <c r="F20" s="212" t="s">
        <v>36</v>
      </c>
      <c r="G20" s="214" t="s">
        <v>37</v>
      </c>
      <c r="H20" s="33" t="s">
        <v>116</v>
      </c>
      <c r="I20" s="28"/>
      <c r="J20" s="28" t="s">
        <v>26</v>
      </c>
      <c r="K20" s="28" t="s">
        <v>38</v>
      </c>
      <c r="L20" s="29">
        <v>34710000</v>
      </c>
      <c r="M20" s="74">
        <f>SUM(L20)</f>
        <v>34710000</v>
      </c>
      <c r="N20" s="128" t="s">
        <v>181</v>
      </c>
    </row>
    <row r="21" spans="1:14" s="30" customFormat="1" ht="27" customHeight="1">
      <c r="A21" s="103"/>
      <c r="B21" s="18"/>
      <c r="C21" s="19" t="s">
        <v>39</v>
      </c>
      <c r="D21" s="20"/>
      <c r="E21" s="21"/>
      <c r="F21" s="212"/>
      <c r="G21" s="214"/>
      <c r="H21" s="22"/>
      <c r="I21" s="23"/>
      <c r="J21" s="23"/>
      <c r="K21" s="23"/>
      <c r="L21" s="31"/>
      <c r="M21" s="75"/>
      <c r="N21" s="156"/>
    </row>
    <row r="22" spans="1:15" s="30" customFormat="1" ht="27" customHeight="1">
      <c r="A22" s="101">
        <v>5</v>
      </c>
      <c r="B22" s="25" t="s">
        <v>47</v>
      </c>
      <c r="C22" s="25" t="s">
        <v>48</v>
      </c>
      <c r="D22" s="26" t="s">
        <v>49</v>
      </c>
      <c r="E22" s="25" t="s">
        <v>50</v>
      </c>
      <c r="F22" s="202" t="s">
        <v>173</v>
      </c>
      <c r="G22" s="204" t="s">
        <v>51</v>
      </c>
      <c r="H22" s="33" t="s">
        <v>25</v>
      </c>
      <c r="I22" s="25"/>
      <c r="J22" s="25" t="s">
        <v>26</v>
      </c>
      <c r="K22" s="25" t="s">
        <v>45</v>
      </c>
      <c r="L22" s="29">
        <v>11000000</v>
      </c>
      <c r="M22" s="74">
        <f>L22*O22</f>
        <v>81334297</v>
      </c>
      <c r="N22" s="128" t="s">
        <v>182</v>
      </c>
      <c r="O22" s="30">
        <v>7.394027</v>
      </c>
    </row>
    <row r="23" spans="1:14" s="30" customFormat="1" ht="27" customHeight="1">
      <c r="A23" s="104"/>
      <c r="B23" s="18"/>
      <c r="C23" s="18" t="s">
        <v>39</v>
      </c>
      <c r="D23" s="20"/>
      <c r="E23" s="18"/>
      <c r="F23" s="221"/>
      <c r="G23" s="205"/>
      <c r="H23" s="37"/>
      <c r="I23" s="18"/>
      <c r="J23" s="18"/>
      <c r="K23" s="18"/>
      <c r="L23" s="31"/>
      <c r="M23" s="75"/>
      <c r="N23" s="156"/>
    </row>
    <row r="24" spans="1:15" s="30" customFormat="1" ht="27" customHeight="1">
      <c r="A24" s="103">
        <f>A22+1</f>
        <v>6</v>
      </c>
      <c r="B24" s="48" t="s">
        <v>47</v>
      </c>
      <c r="C24" s="48" t="s">
        <v>48</v>
      </c>
      <c r="D24" s="69" t="s">
        <v>52</v>
      </c>
      <c r="E24" s="48" t="s">
        <v>50</v>
      </c>
      <c r="F24" s="208" t="s">
        <v>30</v>
      </c>
      <c r="G24" s="205" t="s">
        <v>51</v>
      </c>
      <c r="H24" s="70" t="s">
        <v>25</v>
      </c>
      <c r="I24" s="48"/>
      <c r="J24" s="48" t="s">
        <v>26</v>
      </c>
      <c r="K24" s="48" t="s">
        <v>45</v>
      </c>
      <c r="L24" s="71">
        <v>11000000</v>
      </c>
      <c r="M24" s="78">
        <f>L24*O24</f>
        <v>81334297</v>
      </c>
      <c r="N24" s="158" t="s">
        <v>182</v>
      </c>
      <c r="O24" s="30">
        <v>7.394027</v>
      </c>
    </row>
    <row r="25" spans="1:14" s="30" customFormat="1" ht="27" customHeight="1">
      <c r="A25" s="103"/>
      <c r="B25" s="48"/>
      <c r="C25" s="41" t="s">
        <v>46</v>
      </c>
      <c r="D25" s="69"/>
      <c r="E25" s="48"/>
      <c r="F25" s="193"/>
      <c r="G25" s="225"/>
      <c r="H25" s="43"/>
      <c r="I25" s="40"/>
      <c r="J25" s="40"/>
      <c r="K25" s="40"/>
      <c r="L25" s="44"/>
      <c r="M25" s="77"/>
      <c r="N25" s="159"/>
    </row>
    <row r="26" spans="1:15" s="30" customFormat="1" ht="27" customHeight="1">
      <c r="A26" s="101">
        <f>A24+1</f>
        <v>7</v>
      </c>
      <c r="B26" s="25" t="s">
        <v>40</v>
      </c>
      <c r="C26" s="25" t="s">
        <v>41</v>
      </c>
      <c r="D26" s="26" t="s">
        <v>42</v>
      </c>
      <c r="E26" s="25" t="s">
        <v>43</v>
      </c>
      <c r="F26" s="212" t="s">
        <v>30</v>
      </c>
      <c r="G26" s="214" t="s">
        <v>44</v>
      </c>
      <c r="H26" s="33" t="s">
        <v>25</v>
      </c>
      <c r="I26" s="25"/>
      <c r="J26" s="25" t="s">
        <v>26</v>
      </c>
      <c r="K26" s="25" t="s">
        <v>45</v>
      </c>
      <c r="L26" s="29">
        <v>5145000</v>
      </c>
      <c r="M26" s="74">
        <f>L26*O26</f>
        <v>38049050.025</v>
      </c>
      <c r="N26" s="157" t="s">
        <v>183</v>
      </c>
      <c r="O26" s="17">
        <v>7.395345</v>
      </c>
    </row>
    <row r="27" spans="1:14" s="30" customFormat="1" ht="27" customHeight="1" thickBot="1">
      <c r="A27" s="114"/>
      <c r="B27" s="107"/>
      <c r="C27" s="108" t="s">
        <v>46</v>
      </c>
      <c r="D27" s="115"/>
      <c r="E27" s="107"/>
      <c r="F27" s="227"/>
      <c r="G27" s="223"/>
      <c r="H27" s="110"/>
      <c r="I27" s="109"/>
      <c r="J27" s="109"/>
      <c r="K27" s="109"/>
      <c r="L27" s="111"/>
      <c r="M27" s="112"/>
      <c r="N27" s="130"/>
    </row>
    <row r="28" spans="1:15" s="3" customFormat="1" ht="27" customHeight="1" thickTop="1">
      <c r="A28" s="116">
        <f>A26+1</f>
        <v>8</v>
      </c>
      <c r="B28" s="117" t="s">
        <v>53</v>
      </c>
      <c r="C28" s="117" t="s">
        <v>54</v>
      </c>
      <c r="D28" s="118" t="s">
        <v>55</v>
      </c>
      <c r="E28" s="117" t="s">
        <v>56</v>
      </c>
      <c r="F28" s="195" t="s">
        <v>36</v>
      </c>
      <c r="G28" s="222" t="s">
        <v>57</v>
      </c>
      <c r="H28" s="119" t="s">
        <v>116</v>
      </c>
      <c r="I28" s="117"/>
      <c r="J28" s="117" t="s">
        <v>26</v>
      </c>
      <c r="K28" s="117" t="s">
        <v>58</v>
      </c>
      <c r="L28" s="120">
        <v>250000000</v>
      </c>
      <c r="M28" s="121">
        <v>250000000</v>
      </c>
      <c r="N28" s="160" t="s">
        <v>82</v>
      </c>
      <c r="O28" s="17"/>
    </row>
    <row r="29" spans="1:15" s="3" customFormat="1" ht="41.25" customHeight="1">
      <c r="A29" s="104"/>
      <c r="B29" s="18"/>
      <c r="C29" s="19" t="s">
        <v>46</v>
      </c>
      <c r="D29" s="20"/>
      <c r="E29" s="18"/>
      <c r="F29" s="221"/>
      <c r="G29" s="215"/>
      <c r="H29" s="37"/>
      <c r="I29" s="18"/>
      <c r="J29" s="18"/>
      <c r="K29" s="18"/>
      <c r="L29" s="31"/>
      <c r="M29" s="75"/>
      <c r="N29" s="156"/>
      <c r="O29" s="17"/>
    </row>
    <row r="30" spans="1:15" s="3" customFormat="1" ht="27" customHeight="1">
      <c r="A30" s="103">
        <f>A28+1</f>
        <v>9</v>
      </c>
      <c r="B30" s="48" t="s">
        <v>53</v>
      </c>
      <c r="C30" s="48" t="s">
        <v>54</v>
      </c>
      <c r="D30" s="69" t="s">
        <v>59</v>
      </c>
      <c r="E30" s="48" t="s">
        <v>60</v>
      </c>
      <c r="F30" s="208" t="s">
        <v>36</v>
      </c>
      <c r="G30" s="209" t="s">
        <v>57</v>
      </c>
      <c r="H30" s="70" t="s">
        <v>116</v>
      </c>
      <c r="I30" s="48"/>
      <c r="J30" s="48" t="s">
        <v>26</v>
      </c>
      <c r="K30" s="48" t="s">
        <v>58</v>
      </c>
      <c r="L30" s="71">
        <v>91000000</v>
      </c>
      <c r="M30" s="78">
        <v>91000000</v>
      </c>
      <c r="N30" s="158" t="s">
        <v>82</v>
      </c>
      <c r="O30" s="17"/>
    </row>
    <row r="31" spans="1:15" s="30" customFormat="1" ht="38.25" customHeight="1">
      <c r="A31" s="104"/>
      <c r="B31" s="35"/>
      <c r="C31" s="19" t="s">
        <v>46</v>
      </c>
      <c r="D31" s="38"/>
      <c r="E31" s="35"/>
      <c r="F31" s="221"/>
      <c r="G31" s="205"/>
      <c r="H31" s="34"/>
      <c r="I31" s="35"/>
      <c r="J31" s="35"/>
      <c r="K31" s="35"/>
      <c r="L31" s="36"/>
      <c r="M31" s="76"/>
      <c r="N31" s="129"/>
      <c r="O31" s="39"/>
    </row>
    <row r="32" spans="1:15" s="3" customFormat="1" ht="27" customHeight="1">
      <c r="A32" s="101">
        <f>A30+1</f>
        <v>10</v>
      </c>
      <c r="B32" s="25" t="s">
        <v>61</v>
      </c>
      <c r="C32" s="25" t="s">
        <v>62</v>
      </c>
      <c r="D32" s="26" t="s">
        <v>63</v>
      </c>
      <c r="E32" s="25" t="s">
        <v>61</v>
      </c>
      <c r="F32" s="202" t="s">
        <v>106</v>
      </c>
      <c r="G32" s="204" t="s">
        <v>64</v>
      </c>
      <c r="H32" s="33" t="s">
        <v>116</v>
      </c>
      <c r="I32" s="25"/>
      <c r="J32" s="25" t="s">
        <v>26</v>
      </c>
      <c r="K32" s="25" t="s">
        <v>38</v>
      </c>
      <c r="L32" s="29">
        <v>55700000</v>
      </c>
      <c r="M32" s="74">
        <v>55700000</v>
      </c>
      <c r="N32" s="128" t="s">
        <v>78</v>
      </c>
      <c r="O32" s="17"/>
    </row>
    <row r="33" spans="1:15" s="3" customFormat="1" ht="27" customHeight="1">
      <c r="A33" s="104"/>
      <c r="B33" s="35"/>
      <c r="C33" s="19" t="s">
        <v>65</v>
      </c>
      <c r="D33" s="38"/>
      <c r="E33" s="35"/>
      <c r="F33" s="193"/>
      <c r="G33" s="197"/>
      <c r="H33" s="34"/>
      <c r="I33" s="35"/>
      <c r="J33" s="35"/>
      <c r="K33" s="35"/>
      <c r="L33" s="36"/>
      <c r="M33" s="76"/>
      <c r="N33" s="129"/>
      <c r="O33" s="17"/>
    </row>
    <row r="34" spans="1:15" s="3" customFormat="1" ht="54" customHeight="1">
      <c r="A34" s="181">
        <v>11</v>
      </c>
      <c r="B34" s="162" t="s">
        <v>204</v>
      </c>
      <c r="C34" s="144" t="s">
        <v>209</v>
      </c>
      <c r="D34" s="165" t="s">
        <v>193</v>
      </c>
      <c r="E34" s="182" t="s">
        <v>194</v>
      </c>
      <c r="F34" s="139" t="s">
        <v>188</v>
      </c>
      <c r="G34" s="140" t="s">
        <v>195</v>
      </c>
      <c r="H34" s="141" t="s">
        <v>25</v>
      </c>
      <c r="I34" s="48"/>
      <c r="J34" s="48"/>
      <c r="K34" s="48"/>
      <c r="L34" s="71">
        <v>40000000</v>
      </c>
      <c r="M34" s="74">
        <f>L34*O34</f>
        <v>300270960</v>
      </c>
      <c r="N34" s="179" t="s">
        <v>196</v>
      </c>
      <c r="O34" s="17">
        <v>7.506774</v>
      </c>
    </row>
    <row r="35" spans="1:15" s="3" customFormat="1" ht="27" customHeight="1" hidden="1">
      <c r="A35" s="103"/>
      <c r="B35" s="40"/>
      <c r="C35" s="143"/>
      <c r="D35" s="42"/>
      <c r="E35" s="136"/>
      <c r="F35" s="133"/>
      <c r="G35" s="138"/>
      <c r="H35" s="137"/>
      <c r="I35" s="40"/>
      <c r="J35" s="40"/>
      <c r="K35" s="40"/>
      <c r="L35" s="44"/>
      <c r="M35" s="77"/>
      <c r="N35" s="159"/>
      <c r="O35" s="17"/>
    </row>
    <row r="36" spans="1:15" s="3" customFormat="1" ht="27" customHeight="1">
      <c r="A36" s="101">
        <f>A34+1</f>
        <v>12</v>
      </c>
      <c r="B36" s="25" t="s">
        <v>61</v>
      </c>
      <c r="C36" s="25" t="s">
        <v>33</v>
      </c>
      <c r="D36" s="26" t="s">
        <v>83</v>
      </c>
      <c r="E36" s="25" t="s">
        <v>84</v>
      </c>
      <c r="F36" s="203" t="s">
        <v>81</v>
      </c>
      <c r="G36" s="205" t="s">
        <v>85</v>
      </c>
      <c r="H36" s="33" t="s">
        <v>116</v>
      </c>
      <c r="I36" s="25"/>
      <c r="J36" s="25" t="s">
        <v>26</v>
      </c>
      <c r="K36" s="25" t="s">
        <v>38</v>
      </c>
      <c r="L36" s="29">
        <v>131000000</v>
      </c>
      <c r="M36" s="74">
        <f>SUM(L36)</f>
        <v>131000000</v>
      </c>
      <c r="N36" s="128" t="s">
        <v>86</v>
      </c>
      <c r="O36" s="17"/>
    </row>
    <row r="37" spans="1:15" s="3" customFormat="1" ht="27" customHeight="1">
      <c r="A37" s="104"/>
      <c r="B37" s="35"/>
      <c r="C37" s="18" t="s">
        <v>87</v>
      </c>
      <c r="D37" s="38"/>
      <c r="E37" s="35"/>
      <c r="F37" s="213"/>
      <c r="G37" s="215"/>
      <c r="H37" s="34"/>
      <c r="I37" s="35"/>
      <c r="J37" s="35"/>
      <c r="K37" s="35"/>
      <c r="L37" s="36"/>
      <c r="M37" s="76"/>
      <c r="N37" s="129"/>
      <c r="O37" s="17"/>
    </row>
    <row r="38" spans="1:17" s="45" customFormat="1" ht="27" customHeight="1">
      <c r="A38" s="101">
        <f>A36+1</f>
        <v>13</v>
      </c>
      <c r="B38" s="25" t="s">
        <v>88</v>
      </c>
      <c r="C38" s="25" t="s">
        <v>89</v>
      </c>
      <c r="D38" s="26" t="s">
        <v>90</v>
      </c>
      <c r="E38" s="25" t="s">
        <v>69</v>
      </c>
      <c r="F38" s="212" t="s">
        <v>91</v>
      </c>
      <c r="G38" s="214" t="s">
        <v>186</v>
      </c>
      <c r="H38" s="33" t="s">
        <v>25</v>
      </c>
      <c r="I38" s="25"/>
      <c r="J38" s="25" t="s">
        <v>26</v>
      </c>
      <c r="K38" s="25" t="s">
        <v>38</v>
      </c>
      <c r="L38" s="29">
        <v>5700000</v>
      </c>
      <c r="M38" s="74">
        <f>L38*O38</f>
        <v>41850163.8</v>
      </c>
      <c r="N38" s="128" t="s">
        <v>92</v>
      </c>
      <c r="O38" s="17">
        <v>7.342134</v>
      </c>
      <c r="Q38" s="46"/>
    </row>
    <row r="39" spans="1:17" s="45" customFormat="1" ht="27" customHeight="1">
      <c r="A39" s="104"/>
      <c r="B39" s="35"/>
      <c r="C39" s="19" t="s">
        <v>46</v>
      </c>
      <c r="D39" s="38"/>
      <c r="E39" s="35"/>
      <c r="F39" s="213"/>
      <c r="G39" s="215"/>
      <c r="H39" s="34"/>
      <c r="I39" s="35"/>
      <c r="J39" s="35"/>
      <c r="K39" s="35"/>
      <c r="L39" s="36"/>
      <c r="M39" s="76"/>
      <c r="N39" s="129"/>
      <c r="Q39" s="46"/>
    </row>
    <row r="40" spans="1:15" s="3" customFormat="1" ht="27" customHeight="1">
      <c r="A40" s="101">
        <f>A38+1</f>
        <v>14</v>
      </c>
      <c r="B40" s="25" t="s">
        <v>66</v>
      </c>
      <c r="C40" s="25" t="s">
        <v>67</v>
      </c>
      <c r="D40" s="26" t="s">
        <v>68</v>
      </c>
      <c r="E40" s="25" t="s">
        <v>69</v>
      </c>
      <c r="F40" s="202" t="s">
        <v>106</v>
      </c>
      <c r="G40" s="204" t="s">
        <v>70</v>
      </c>
      <c r="H40" s="33" t="s">
        <v>116</v>
      </c>
      <c r="I40" s="25"/>
      <c r="J40" s="25" t="s">
        <v>26</v>
      </c>
      <c r="K40" s="25" t="s">
        <v>71</v>
      </c>
      <c r="L40" s="29">
        <v>5000000</v>
      </c>
      <c r="M40" s="74">
        <v>5000000</v>
      </c>
      <c r="N40" s="128" t="s">
        <v>182</v>
      </c>
      <c r="O40" s="17"/>
    </row>
    <row r="41" spans="1:15" s="3" customFormat="1" ht="27" customHeight="1">
      <c r="A41" s="104"/>
      <c r="B41" s="35"/>
      <c r="C41" s="19" t="s">
        <v>46</v>
      </c>
      <c r="D41" s="38"/>
      <c r="E41" s="35"/>
      <c r="F41" s="221"/>
      <c r="G41" s="192"/>
      <c r="H41" s="34"/>
      <c r="I41" s="35"/>
      <c r="J41" s="35"/>
      <c r="K41" s="35"/>
      <c r="L41" s="36"/>
      <c r="M41" s="76"/>
      <c r="N41" s="129"/>
      <c r="O41" s="17"/>
    </row>
    <row r="42" spans="1:15" s="3" customFormat="1" ht="27" customHeight="1">
      <c r="A42" s="101">
        <f>A40+1</f>
        <v>15</v>
      </c>
      <c r="B42" s="25" t="s">
        <v>72</v>
      </c>
      <c r="C42" s="25" t="s">
        <v>73</v>
      </c>
      <c r="D42" s="26" t="s">
        <v>74</v>
      </c>
      <c r="E42" s="25" t="s">
        <v>75</v>
      </c>
      <c r="F42" s="202" t="s">
        <v>76</v>
      </c>
      <c r="G42" s="204" t="s">
        <v>144</v>
      </c>
      <c r="H42" s="33" t="s">
        <v>25</v>
      </c>
      <c r="I42" s="25"/>
      <c r="J42" s="25" t="s">
        <v>77</v>
      </c>
      <c r="K42" s="25" t="s">
        <v>45</v>
      </c>
      <c r="L42" s="29">
        <v>110000000</v>
      </c>
      <c r="M42" s="74">
        <f>L42*O42</f>
        <v>807634740</v>
      </c>
      <c r="N42" s="128" t="s">
        <v>78</v>
      </c>
      <c r="O42" s="17">
        <v>7.342134</v>
      </c>
    </row>
    <row r="43" spans="1:15" s="3" customFormat="1" ht="27" customHeight="1">
      <c r="A43" s="104"/>
      <c r="B43" s="35"/>
      <c r="C43" s="18" t="s">
        <v>79</v>
      </c>
      <c r="D43" s="38"/>
      <c r="E43" s="35"/>
      <c r="F43" s="221"/>
      <c r="G43" s="191"/>
      <c r="H43" s="34"/>
      <c r="I43" s="35"/>
      <c r="J43" s="35"/>
      <c r="K43" s="35"/>
      <c r="L43" s="36"/>
      <c r="M43" s="76"/>
      <c r="N43" s="129"/>
      <c r="O43" s="17"/>
    </row>
    <row r="44" spans="1:15" s="3" customFormat="1" ht="27" customHeight="1">
      <c r="A44" s="101">
        <f>A42+1</f>
        <v>16</v>
      </c>
      <c r="B44" s="25" t="s">
        <v>53</v>
      </c>
      <c r="C44" s="25" t="s">
        <v>54</v>
      </c>
      <c r="D44" s="26" t="s">
        <v>80</v>
      </c>
      <c r="E44" s="25" t="s">
        <v>72</v>
      </c>
      <c r="F44" s="33" t="s">
        <v>81</v>
      </c>
      <c r="G44" s="204" t="s">
        <v>57</v>
      </c>
      <c r="H44" s="33" t="s">
        <v>116</v>
      </c>
      <c r="I44" s="25"/>
      <c r="J44" s="25" t="s">
        <v>26</v>
      </c>
      <c r="K44" s="25" t="s">
        <v>58</v>
      </c>
      <c r="L44" s="29">
        <v>69000000</v>
      </c>
      <c r="M44" s="74">
        <v>69000000</v>
      </c>
      <c r="N44" s="128" t="s">
        <v>82</v>
      </c>
      <c r="O44" s="17"/>
    </row>
    <row r="45" spans="1:15" s="3" customFormat="1" ht="34.5" customHeight="1">
      <c r="A45" s="104"/>
      <c r="B45" s="40"/>
      <c r="C45" s="41" t="s">
        <v>46</v>
      </c>
      <c r="D45" s="42"/>
      <c r="E45" s="40"/>
      <c r="F45" s="43"/>
      <c r="G45" s="192"/>
      <c r="H45" s="43"/>
      <c r="I45" s="40"/>
      <c r="J45" s="40"/>
      <c r="K45" s="40"/>
      <c r="L45" s="44"/>
      <c r="M45" s="77"/>
      <c r="N45" s="159"/>
      <c r="O45" s="17"/>
    </row>
    <row r="46" spans="1:15" s="3" customFormat="1" ht="27" customHeight="1">
      <c r="A46" s="103">
        <f>A44+1</f>
        <v>17</v>
      </c>
      <c r="B46" s="25" t="s">
        <v>93</v>
      </c>
      <c r="C46" s="25" t="s">
        <v>94</v>
      </c>
      <c r="D46" s="26" t="s">
        <v>95</v>
      </c>
      <c r="E46" s="25" t="s">
        <v>96</v>
      </c>
      <c r="F46" s="202" t="s">
        <v>36</v>
      </c>
      <c r="G46" s="204" t="s">
        <v>178</v>
      </c>
      <c r="H46" s="33" t="s">
        <v>97</v>
      </c>
      <c r="I46" s="25"/>
      <c r="J46" s="25" t="s">
        <v>26</v>
      </c>
      <c r="K46" s="25" t="s">
        <v>27</v>
      </c>
      <c r="L46" s="29">
        <v>2200000</v>
      </c>
      <c r="M46" s="74">
        <f>L46*O46</f>
        <v>16427259.2</v>
      </c>
      <c r="N46" s="128" t="s">
        <v>78</v>
      </c>
      <c r="O46" s="47">
        <v>7.466936</v>
      </c>
    </row>
    <row r="47" spans="1:15" s="3" customFormat="1" ht="27" customHeight="1">
      <c r="A47" s="103"/>
      <c r="B47" s="40"/>
      <c r="C47" s="48" t="s">
        <v>98</v>
      </c>
      <c r="D47" s="42"/>
      <c r="E47" s="40"/>
      <c r="F47" s="193"/>
      <c r="G47" s="197"/>
      <c r="H47" s="43"/>
      <c r="I47" s="40"/>
      <c r="J47" s="40"/>
      <c r="K47" s="40"/>
      <c r="L47" s="44"/>
      <c r="M47" s="77"/>
      <c r="N47" s="159"/>
      <c r="O47" s="4"/>
    </row>
    <row r="48" spans="1:15" s="3" customFormat="1" ht="27" customHeight="1">
      <c r="A48" s="101">
        <f>A46+1</f>
        <v>18</v>
      </c>
      <c r="B48" s="25" t="s">
        <v>99</v>
      </c>
      <c r="C48" s="25" t="s">
        <v>100</v>
      </c>
      <c r="D48" s="26" t="s">
        <v>101</v>
      </c>
      <c r="E48" s="25" t="s">
        <v>102</v>
      </c>
      <c r="F48" s="202" t="s">
        <v>103</v>
      </c>
      <c r="G48" s="204" t="s">
        <v>175</v>
      </c>
      <c r="H48" s="33" t="s">
        <v>97</v>
      </c>
      <c r="I48" s="25"/>
      <c r="J48" s="25" t="s">
        <v>26</v>
      </c>
      <c r="K48" s="25" t="s">
        <v>27</v>
      </c>
      <c r="L48" s="29">
        <v>3500000</v>
      </c>
      <c r="M48" s="74">
        <f>L48*O48</f>
        <v>26134276</v>
      </c>
      <c r="N48" s="128" t="s">
        <v>78</v>
      </c>
      <c r="O48" s="47">
        <v>7.466936</v>
      </c>
    </row>
    <row r="49" spans="1:15" s="3" customFormat="1" ht="27" customHeight="1" thickBot="1">
      <c r="A49" s="114"/>
      <c r="B49" s="109"/>
      <c r="C49" s="107" t="s">
        <v>46</v>
      </c>
      <c r="D49" s="122"/>
      <c r="E49" s="109"/>
      <c r="F49" s="194"/>
      <c r="G49" s="190"/>
      <c r="H49" s="110"/>
      <c r="I49" s="109"/>
      <c r="J49" s="109"/>
      <c r="K49" s="109"/>
      <c r="L49" s="111"/>
      <c r="M49" s="112"/>
      <c r="N49" s="130"/>
      <c r="O49" s="4"/>
    </row>
    <row r="50" spans="1:15" s="3" customFormat="1" ht="27" customHeight="1" thickTop="1">
      <c r="A50" s="116">
        <f>A48+1</f>
        <v>19</v>
      </c>
      <c r="B50" s="117" t="s">
        <v>72</v>
      </c>
      <c r="C50" s="117" t="s">
        <v>73</v>
      </c>
      <c r="D50" s="118" t="s">
        <v>104</v>
      </c>
      <c r="E50" s="117" t="s">
        <v>105</v>
      </c>
      <c r="F50" s="195" t="s">
        <v>106</v>
      </c>
      <c r="G50" s="196" t="s">
        <v>224</v>
      </c>
      <c r="H50" s="119" t="s">
        <v>25</v>
      </c>
      <c r="I50" s="117"/>
      <c r="J50" s="117" t="s">
        <v>26</v>
      </c>
      <c r="K50" s="117" t="s">
        <v>27</v>
      </c>
      <c r="L50" s="120">
        <v>60000000</v>
      </c>
      <c r="M50" s="121">
        <f>L50*O50</f>
        <v>440528040</v>
      </c>
      <c r="N50" s="160" t="s">
        <v>184</v>
      </c>
      <c r="O50" s="17">
        <v>7.342134</v>
      </c>
    </row>
    <row r="51" spans="1:17" s="3" customFormat="1" ht="39" customHeight="1">
      <c r="A51" s="104"/>
      <c r="B51" s="35"/>
      <c r="C51" s="18" t="s">
        <v>79</v>
      </c>
      <c r="D51" s="38"/>
      <c r="E51" s="35"/>
      <c r="F51" s="221"/>
      <c r="G51" s="192"/>
      <c r="H51" s="34"/>
      <c r="I51" s="35"/>
      <c r="J51" s="35"/>
      <c r="K51" s="35"/>
      <c r="L51" s="36"/>
      <c r="M51" s="76"/>
      <c r="N51" s="129"/>
      <c r="Q51" s="4"/>
    </row>
    <row r="52" spans="1:17" s="3" customFormat="1" ht="27" customHeight="1">
      <c r="A52" s="101">
        <f>A50+1</f>
        <v>20</v>
      </c>
      <c r="B52" s="25" t="s">
        <v>99</v>
      </c>
      <c r="C52" s="25" t="s">
        <v>107</v>
      </c>
      <c r="D52" s="26" t="s">
        <v>108</v>
      </c>
      <c r="E52" s="25" t="s">
        <v>141</v>
      </c>
      <c r="F52" s="202" t="s">
        <v>109</v>
      </c>
      <c r="G52" s="204" t="s">
        <v>177</v>
      </c>
      <c r="H52" s="33" t="s">
        <v>97</v>
      </c>
      <c r="I52" s="25"/>
      <c r="J52" s="25" t="s">
        <v>26</v>
      </c>
      <c r="K52" s="25" t="s">
        <v>27</v>
      </c>
      <c r="L52" s="29">
        <v>2000000</v>
      </c>
      <c r="M52" s="74">
        <f>L52*O52</f>
        <v>14933872</v>
      </c>
      <c r="N52" s="128" t="s">
        <v>78</v>
      </c>
      <c r="O52" s="47">
        <v>7.466936</v>
      </c>
      <c r="Q52" s="4"/>
    </row>
    <row r="53" spans="1:17" s="3" customFormat="1" ht="27" customHeight="1">
      <c r="A53" s="104"/>
      <c r="B53" s="40"/>
      <c r="C53" s="48" t="s">
        <v>46</v>
      </c>
      <c r="D53" s="42"/>
      <c r="E53" s="40"/>
      <c r="F53" s="221"/>
      <c r="G53" s="192"/>
      <c r="H53" s="43"/>
      <c r="I53" s="40"/>
      <c r="J53" s="40"/>
      <c r="K53" s="40"/>
      <c r="L53" s="44"/>
      <c r="M53" s="77"/>
      <c r="N53" s="159"/>
      <c r="Q53" s="4"/>
    </row>
    <row r="54" spans="1:17" s="3" customFormat="1" ht="27" customHeight="1">
      <c r="A54" s="101">
        <f>A52+1</f>
        <v>21</v>
      </c>
      <c r="B54" s="25" t="s">
        <v>93</v>
      </c>
      <c r="C54" s="25" t="s">
        <v>110</v>
      </c>
      <c r="D54" s="26" t="s">
        <v>111</v>
      </c>
      <c r="E54" s="25" t="s">
        <v>112</v>
      </c>
      <c r="F54" s="202" t="s">
        <v>113</v>
      </c>
      <c r="G54" s="204" t="s">
        <v>174</v>
      </c>
      <c r="H54" s="33" t="s">
        <v>97</v>
      </c>
      <c r="I54" s="25"/>
      <c r="J54" s="25" t="s">
        <v>26</v>
      </c>
      <c r="K54" s="25" t="s">
        <v>27</v>
      </c>
      <c r="L54" s="29">
        <v>10000000</v>
      </c>
      <c r="M54" s="74">
        <f>L54*O54</f>
        <v>74669360</v>
      </c>
      <c r="N54" s="128" t="s">
        <v>78</v>
      </c>
      <c r="O54" s="47">
        <v>7.466936</v>
      </c>
      <c r="Q54" s="4"/>
    </row>
    <row r="55" spans="1:17" s="3" customFormat="1" ht="24.75" customHeight="1">
      <c r="A55" s="104"/>
      <c r="B55" s="35"/>
      <c r="C55" s="18" t="s">
        <v>46</v>
      </c>
      <c r="D55" s="38"/>
      <c r="E55" s="35"/>
      <c r="F55" s="221"/>
      <c r="G55" s="192"/>
      <c r="H55" s="34"/>
      <c r="I55" s="35"/>
      <c r="J55" s="35"/>
      <c r="K55" s="35"/>
      <c r="L55" s="36"/>
      <c r="M55" s="76"/>
      <c r="N55" s="129"/>
      <c r="Q55" s="4"/>
    </row>
    <row r="56" spans="1:17" s="3" customFormat="1" ht="27" customHeight="1">
      <c r="A56" s="101">
        <f>A54+1</f>
        <v>22</v>
      </c>
      <c r="B56" s="25" t="s">
        <v>53</v>
      </c>
      <c r="C56" s="25" t="s">
        <v>54</v>
      </c>
      <c r="D56" s="26" t="s">
        <v>114</v>
      </c>
      <c r="E56" s="25" t="s">
        <v>115</v>
      </c>
      <c r="F56" s="202" t="s">
        <v>36</v>
      </c>
      <c r="G56" s="204" t="s">
        <v>57</v>
      </c>
      <c r="H56" s="33" t="s">
        <v>116</v>
      </c>
      <c r="I56" s="25"/>
      <c r="J56" s="25" t="s">
        <v>26</v>
      </c>
      <c r="K56" s="25" t="s">
        <v>58</v>
      </c>
      <c r="L56" s="29">
        <v>83000000</v>
      </c>
      <c r="M56" s="74">
        <v>83000000</v>
      </c>
      <c r="N56" s="128" t="s">
        <v>82</v>
      </c>
      <c r="Q56" s="4"/>
    </row>
    <row r="57" spans="1:17" s="3" customFormat="1" ht="46.5" customHeight="1">
      <c r="A57" s="104"/>
      <c r="B57" s="35"/>
      <c r="C57" s="37" t="s">
        <v>46</v>
      </c>
      <c r="D57" s="38"/>
      <c r="E57" s="35"/>
      <c r="F57" s="221"/>
      <c r="G57" s="192"/>
      <c r="H57" s="34"/>
      <c r="I57" s="35"/>
      <c r="J57" s="35"/>
      <c r="K57" s="35"/>
      <c r="L57" s="36"/>
      <c r="M57" s="76"/>
      <c r="N57" s="129"/>
      <c r="Q57" s="4"/>
    </row>
    <row r="58" spans="1:17" s="3" customFormat="1" ht="79.5" customHeight="1">
      <c r="A58" s="181">
        <v>23</v>
      </c>
      <c r="B58" s="70" t="s">
        <v>205</v>
      </c>
      <c r="C58" s="144" t="s">
        <v>208</v>
      </c>
      <c r="D58" s="183" t="s">
        <v>191</v>
      </c>
      <c r="E58" s="33" t="s">
        <v>197</v>
      </c>
      <c r="F58" s="134" t="s">
        <v>188</v>
      </c>
      <c r="G58" s="135" t="s">
        <v>192</v>
      </c>
      <c r="H58" s="33" t="s">
        <v>25</v>
      </c>
      <c r="I58" s="29">
        <v>60000000</v>
      </c>
      <c r="J58" s="40"/>
      <c r="K58" s="40"/>
      <c r="L58" s="71">
        <v>60000000</v>
      </c>
      <c r="M58" s="74">
        <f>L58*O58</f>
        <v>441544860</v>
      </c>
      <c r="N58" s="179" t="s">
        <v>203</v>
      </c>
      <c r="O58" s="3">
        <v>7.359081</v>
      </c>
      <c r="Q58" s="4"/>
    </row>
    <row r="59" spans="1:17" s="3" customFormat="1" ht="27" customHeight="1">
      <c r="A59" s="101">
        <v>24</v>
      </c>
      <c r="B59" s="25" t="s">
        <v>53</v>
      </c>
      <c r="C59" s="25" t="s">
        <v>54</v>
      </c>
      <c r="D59" s="26" t="s">
        <v>117</v>
      </c>
      <c r="E59" s="25" t="s">
        <v>118</v>
      </c>
      <c r="F59" s="33" t="s">
        <v>36</v>
      </c>
      <c r="G59" s="204" t="s">
        <v>57</v>
      </c>
      <c r="H59" s="33" t="s">
        <v>116</v>
      </c>
      <c r="I59" s="25"/>
      <c r="J59" s="25" t="s">
        <v>26</v>
      </c>
      <c r="K59" s="25" t="s">
        <v>58</v>
      </c>
      <c r="L59" s="29">
        <v>77000000</v>
      </c>
      <c r="M59" s="74">
        <v>77000000</v>
      </c>
      <c r="N59" s="128" t="s">
        <v>82</v>
      </c>
      <c r="Q59" s="4"/>
    </row>
    <row r="60" spans="1:17" s="3" customFormat="1" ht="36" customHeight="1">
      <c r="A60" s="104"/>
      <c r="B60" s="40"/>
      <c r="C60" s="41" t="s">
        <v>46</v>
      </c>
      <c r="D60" s="42"/>
      <c r="E60" s="40"/>
      <c r="F60" s="43"/>
      <c r="G60" s="192"/>
      <c r="H60" s="43"/>
      <c r="I60" s="40"/>
      <c r="J60" s="40"/>
      <c r="K60" s="40"/>
      <c r="L60" s="44"/>
      <c r="M60" s="77"/>
      <c r="N60" s="159"/>
      <c r="Q60" s="4"/>
    </row>
    <row r="61" spans="1:17" s="3" customFormat="1" ht="27" customHeight="1">
      <c r="A61" s="101">
        <f>A59+1</f>
        <v>25</v>
      </c>
      <c r="B61" s="25" t="s">
        <v>93</v>
      </c>
      <c r="C61" s="25" t="s">
        <v>119</v>
      </c>
      <c r="D61" s="26" t="s">
        <v>120</v>
      </c>
      <c r="E61" s="25" t="s">
        <v>121</v>
      </c>
      <c r="F61" s="202" t="s">
        <v>109</v>
      </c>
      <c r="G61" s="204" t="s">
        <v>176</v>
      </c>
      <c r="H61" s="33" t="s">
        <v>97</v>
      </c>
      <c r="I61" s="25"/>
      <c r="J61" s="25" t="s">
        <v>26</v>
      </c>
      <c r="K61" s="25" t="s">
        <v>27</v>
      </c>
      <c r="L61" s="29">
        <v>7500000</v>
      </c>
      <c r="M61" s="74">
        <f>L61*O61</f>
        <v>56002020</v>
      </c>
      <c r="N61" s="128" t="s">
        <v>122</v>
      </c>
      <c r="O61" s="47">
        <v>7.466936</v>
      </c>
      <c r="Q61" s="4"/>
    </row>
    <row r="62" spans="1:17" s="3" customFormat="1" ht="75" customHeight="1">
      <c r="A62" s="104"/>
      <c r="B62" s="40"/>
      <c r="C62" s="48" t="s">
        <v>39</v>
      </c>
      <c r="D62" s="42"/>
      <c r="E62" s="40"/>
      <c r="F62" s="221"/>
      <c r="G62" s="192"/>
      <c r="H62" s="43"/>
      <c r="I62" s="40"/>
      <c r="J62" s="40"/>
      <c r="K62" s="40"/>
      <c r="L62" s="44"/>
      <c r="M62" s="77"/>
      <c r="N62" s="159"/>
      <c r="Q62" s="4"/>
    </row>
    <row r="63" spans="1:17" s="3" customFormat="1" ht="27" customHeight="1">
      <c r="A63" s="101">
        <f>A61+1</f>
        <v>26</v>
      </c>
      <c r="B63" s="25" t="s">
        <v>123</v>
      </c>
      <c r="C63" s="25" t="s">
        <v>124</v>
      </c>
      <c r="D63" s="26" t="s">
        <v>125</v>
      </c>
      <c r="E63" s="25" t="s">
        <v>126</v>
      </c>
      <c r="F63" s="202" t="s">
        <v>127</v>
      </c>
      <c r="G63" s="204" t="s">
        <v>128</v>
      </c>
      <c r="H63" s="33" t="s">
        <v>116</v>
      </c>
      <c r="I63" s="25"/>
      <c r="J63" s="25" t="s">
        <v>26</v>
      </c>
      <c r="K63" s="25" t="s">
        <v>27</v>
      </c>
      <c r="L63" s="29">
        <v>300000000</v>
      </c>
      <c r="M63" s="74">
        <v>300000000</v>
      </c>
      <c r="N63" s="128" t="s">
        <v>223</v>
      </c>
      <c r="Q63" s="4"/>
    </row>
    <row r="64" spans="1:17" s="3" customFormat="1" ht="27" customHeight="1">
      <c r="A64" s="104"/>
      <c r="B64" s="40"/>
      <c r="C64" s="49" t="s">
        <v>129</v>
      </c>
      <c r="D64" s="42"/>
      <c r="E64" s="40"/>
      <c r="F64" s="221"/>
      <c r="G64" s="192"/>
      <c r="H64" s="43"/>
      <c r="I64" s="40"/>
      <c r="J64" s="40"/>
      <c r="K64" s="40"/>
      <c r="L64" s="44"/>
      <c r="M64" s="77"/>
      <c r="N64" s="159"/>
      <c r="Q64" s="4"/>
    </row>
    <row r="65" spans="1:17" s="3" customFormat="1" ht="27" customHeight="1">
      <c r="A65" s="101">
        <f>A63+1</f>
        <v>27</v>
      </c>
      <c r="B65" s="25" t="s">
        <v>123</v>
      </c>
      <c r="C65" s="25" t="s">
        <v>124</v>
      </c>
      <c r="D65" s="26" t="s">
        <v>130</v>
      </c>
      <c r="E65" s="25" t="s">
        <v>126</v>
      </c>
      <c r="F65" s="202" t="s">
        <v>106</v>
      </c>
      <c r="G65" s="204" t="s">
        <v>128</v>
      </c>
      <c r="H65" s="33" t="s">
        <v>116</v>
      </c>
      <c r="I65" s="25"/>
      <c r="J65" s="25" t="s">
        <v>26</v>
      </c>
      <c r="K65" s="25" t="s">
        <v>27</v>
      </c>
      <c r="L65" s="29">
        <v>300000000</v>
      </c>
      <c r="M65" s="74">
        <v>300000000</v>
      </c>
      <c r="N65" s="128" t="s">
        <v>223</v>
      </c>
      <c r="Q65" s="4"/>
    </row>
    <row r="66" spans="1:17" s="3" customFormat="1" ht="27" customHeight="1">
      <c r="A66" s="104"/>
      <c r="B66" s="35"/>
      <c r="C66" s="147" t="s">
        <v>129</v>
      </c>
      <c r="D66" s="42"/>
      <c r="E66" s="40"/>
      <c r="F66" s="193"/>
      <c r="G66" s="197"/>
      <c r="H66" s="43"/>
      <c r="I66" s="40"/>
      <c r="J66" s="40"/>
      <c r="K66" s="40"/>
      <c r="L66" s="44"/>
      <c r="M66" s="77"/>
      <c r="N66" s="159"/>
      <c r="Q66" s="4"/>
    </row>
    <row r="67" spans="1:17" s="3" customFormat="1" ht="27" customHeight="1">
      <c r="A67" s="101">
        <f>A65+1</f>
        <v>28</v>
      </c>
      <c r="B67" s="148" t="s">
        <v>133</v>
      </c>
      <c r="C67" s="149" t="s">
        <v>211</v>
      </c>
      <c r="D67" s="33" t="s">
        <v>210</v>
      </c>
      <c r="E67" s="180" t="s">
        <v>198</v>
      </c>
      <c r="F67" s="202" t="s">
        <v>188</v>
      </c>
      <c r="G67" s="204" t="s">
        <v>189</v>
      </c>
      <c r="H67" s="33" t="s">
        <v>25</v>
      </c>
      <c r="I67" s="25"/>
      <c r="J67" s="25"/>
      <c r="K67" s="25"/>
      <c r="L67" s="29">
        <v>20000000</v>
      </c>
      <c r="M67" s="74">
        <f>L67*O67</f>
        <v>148623560</v>
      </c>
      <c r="N67" s="128" t="s">
        <v>172</v>
      </c>
      <c r="O67" s="3">
        <v>7.431178</v>
      </c>
      <c r="Q67" s="4"/>
    </row>
    <row r="68" spans="1:17" s="3" customFormat="1" ht="51" customHeight="1" thickBot="1">
      <c r="A68" s="106"/>
      <c r="B68" s="145" t="s">
        <v>206</v>
      </c>
      <c r="C68" s="146" t="s">
        <v>207</v>
      </c>
      <c r="D68" s="122"/>
      <c r="E68" s="109"/>
      <c r="F68" s="194"/>
      <c r="G68" s="190"/>
      <c r="H68" s="110"/>
      <c r="I68" s="109"/>
      <c r="J68" s="109"/>
      <c r="K68" s="109"/>
      <c r="L68" s="111"/>
      <c r="M68" s="112"/>
      <c r="N68" s="130"/>
      <c r="Q68" s="4"/>
    </row>
    <row r="69" spans="1:17" s="3" customFormat="1" ht="27" customHeight="1" thickTop="1">
      <c r="A69" s="116">
        <f>A67+1</f>
        <v>29</v>
      </c>
      <c r="B69" s="117" t="s">
        <v>53</v>
      </c>
      <c r="C69" s="117" t="s">
        <v>54</v>
      </c>
      <c r="D69" s="118" t="s">
        <v>131</v>
      </c>
      <c r="E69" s="117" t="s">
        <v>132</v>
      </c>
      <c r="F69" s="195" t="s">
        <v>36</v>
      </c>
      <c r="G69" s="196" t="s">
        <v>57</v>
      </c>
      <c r="H69" s="119" t="s">
        <v>116</v>
      </c>
      <c r="I69" s="117"/>
      <c r="J69" s="117" t="s">
        <v>26</v>
      </c>
      <c r="K69" s="117" t="s">
        <v>58</v>
      </c>
      <c r="L69" s="120">
        <v>65000000</v>
      </c>
      <c r="M69" s="121">
        <v>65000000</v>
      </c>
      <c r="N69" s="160" t="s">
        <v>82</v>
      </c>
      <c r="Q69" s="4"/>
    </row>
    <row r="70" spans="1:17" s="3" customFormat="1" ht="51.75" customHeight="1">
      <c r="A70" s="104"/>
      <c r="B70" s="50"/>
      <c r="C70" s="37" t="s">
        <v>46</v>
      </c>
      <c r="D70" s="38"/>
      <c r="E70" s="35"/>
      <c r="F70" s="221"/>
      <c r="G70" s="192"/>
      <c r="H70" s="34"/>
      <c r="I70" s="35"/>
      <c r="J70" s="35"/>
      <c r="K70" s="35"/>
      <c r="L70" s="36"/>
      <c r="M70" s="76"/>
      <c r="N70" s="129"/>
      <c r="Q70" s="4"/>
    </row>
    <row r="71" spans="1:17" s="3" customFormat="1" ht="27" customHeight="1">
      <c r="A71" s="103">
        <f>A69+1</f>
        <v>30</v>
      </c>
      <c r="B71" s="48" t="s">
        <v>133</v>
      </c>
      <c r="C71" s="48" t="s">
        <v>134</v>
      </c>
      <c r="D71" s="69" t="s">
        <v>135</v>
      </c>
      <c r="E71" s="48" t="s">
        <v>136</v>
      </c>
      <c r="F71" s="203" t="s">
        <v>137</v>
      </c>
      <c r="G71" s="205" t="s">
        <v>138</v>
      </c>
      <c r="H71" s="70" t="s">
        <v>116</v>
      </c>
      <c r="I71" s="48"/>
      <c r="J71" s="48" t="s">
        <v>26</v>
      </c>
      <c r="K71" s="48" t="s">
        <v>58</v>
      </c>
      <c r="L71" s="71">
        <v>820000000</v>
      </c>
      <c r="M71" s="78">
        <v>820000000</v>
      </c>
      <c r="N71" s="124" t="s">
        <v>139</v>
      </c>
      <c r="Q71" s="4"/>
    </row>
    <row r="72" spans="1:17" s="3" customFormat="1" ht="27" customHeight="1">
      <c r="A72" s="104"/>
      <c r="B72" s="50"/>
      <c r="C72" s="18" t="s">
        <v>140</v>
      </c>
      <c r="D72" s="38"/>
      <c r="E72" s="35"/>
      <c r="F72" s="213"/>
      <c r="G72" s="215"/>
      <c r="H72" s="34"/>
      <c r="I72" s="35"/>
      <c r="J72" s="35"/>
      <c r="K72" s="35"/>
      <c r="L72" s="36"/>
      <c r="M72" s="76"/>
      <c r="N72" s="127"/>
      <c r="Q72" s="4"/>
    </row>
    <row r="73" spans="1:16" s="3" customFormat="1" ht="27" customHeight="1">
      <c r="A73" s="103">
        <f>A71+1</f>
        <v>31</v>
      </c>
      <c r="B73" s="48" t="s">
        <v>141</v>
      </c>
      <c r="C73" s="48" t="s">
        <v>142</v>
      </c>
      <c r="D73" s="69" t="s">
        <v>143</v>
      </c>
      <c r="E73" s="48" t="s">
        <v>115</v>
      </c>
      <c r="F73" s="208" t="s">
        <v>165</v>
      </c>
      <c r="G73" s="209" t="s">
        <v>144</v>
      </c>
      <c r="H73" s="70" t="s">
        <v>25</v>
      </c>
      <c r="I73" s="48"/>
      <c r="J73" s="48" t="s">
        <v>145</v>
      </c>
      <c r="K73" s="48" t="s">
        <v>27</v>
      </c>
      <c r="L73" s="71">
        <v>150000000</v>
      </c>
      <c r="M73" s="78">
        <f>L73*P73</f>
        <v>1116105000</v>
      </c>
      <c r="N73" s="124" t="s">
        <v>78</v>
      </c>
      <c r="O73" s="4"/>
      <c r="P73" s="3">
        <v>7.4407</v>
      </c>
    </row>
    <row r="74" spans="1:15" s="3" customFormat="1" ht="32.25" customHeight="1">
      <c r="A74" s="104"/>
      <c r="B74" s="50"/>
      <c r="C74" s="19" t="s">
        <v>146</v>
      </c>
      <c r="D74" s="38"/>
      <c r="E74" s="35"/>
      <c r="F74" s="221"/>
      <c r="G74" s="192"/>
      <c r="H74" s="34"/>
      <c r="I74" s="35"/>
      <c r="J74" s="35"/>
      <c r="K74" s="35"/>
      <c r="L74" s="36"/>
      <c r="M74" s="76"/>
      <c r="N74" s="126"/>
      <c r="O74" s="4"/>
    </row>
    <row r="75" spans="1:14" s="3" customFormat="1" ht="36" customHeight="1">
      <c r="A75" s="101">
        <f>A73+1</f>
        <v>32</v>
      </c>
      <c r="B75" s="25" t="s">
        <v>53</v>
      </c>
      <c r="C75" s="25" t="s">
        <v>54</v>
      </c>
      <c r="D75" s="69" t="s">
        <v>155</v>
      </c>
      <c r="E75" s="48" t="s">
        <v>156</v>
      </c>
      <c r="F75" s="203" t="s">
        <v>36</v>
      </c>
      <c r="G75" s="205" t="s">
        <v>57</v>
      </c>
      <c r="H75" s="70" t="s">
        <v>116</v>
      </c>
      <c r="I75" s="48"/>
      <c r="J75" s="48"/>
      <c r="K75" s="48"/>
      <c r="L75" s="71">
        <v>35000000</v>
      </c>
      <c r="M75" s="78">
        <v>35000000</v>
      </c>
      <c r="N75" s="125" t="s">
        <v>82</v>
      </c>
    </row>
    <row r="76" spans="1:14" s="3" customFormat="1" ht="27" customHeight="1">
      <c r="A76" s="104"/>
      <c r="B76" s="18"/>
      <c r="C76" s="19" t="s">
        <v>46</v>
      </c>
      <c r="D76" s="38"/>
      <c r="E76" s="35"/>
      <c r="F76" s="213"/>
      <c r="G76" s="215"/>
      <c r="H76" s="34"/>
      <c r="I76" s="35"/>
      <c r="J76" s="35"/>
      <c r="K76" s="35"/>
      <c r="L76" s="36"/>
      <c r="M76" s="76"/>
      <c r="N76" s="127"/>
    </row>
    <row r="77" spans="1:16" s="3" customFormat="1" ht="27" customHeight="1">
      <c r="A77" s="101">
        <f>A75+1</f>
        <v>33</v>
      </c>
      <c r="B77" s="25" t="s">
        <v>163</v>
      </c>
      <c r="C77" s="25" t="s">
        <v>164</v>
      </c>
      <c r="D77" s="26" t="s">
        <v>157</v>
      </c>
      <c r="E77" s="25" t="s">
        <v>158</v>
      </c>
      <c r="F77" s="212" t="s">
        <v>109</v>
      </c>
      <c r="G77" s="214" t="s">
        <v>185</v>
      </c>
      <c r="H77" s="33" t="s">
        <v>97</v>
      </c>
      <c r="I77" s="25"/>
      <c r="J77" s="25"/>
      <c r="K77" s="25"/>
      <c r="L77" s="29">
        <v>6000000</v>
      </c>
      <c r="M77" s="74">
        <f>L77*P77</f>
        <v>44579922</v>
      </c>
      <c r="N77" s="125" t="s">
        <v>78</v>
      </c>
      <c r="P77" s="3">
        <v>7.429987</v>
      </c>
    </row>
    <row r="78" spans="1:14" s="3" customFormat="1" ht="27" customHeight="1">
      <c r="A78" s="104"/>
      <c r="B78" s="50"/>
      <c r="C78" s="18" t="s">
        <v>46</v>
      </c>
      <c r="D78" s="38"/>
      <c r="E78" s="35"/>
      <c r="F78" s="224"/>
      <c r="G78" s="225"/>
      <c r="H78" s="34"/>
      <c r="I78" s="35"/>
      <c r="J78" s="35"/>
      <c r="K78" s="35"/>
      <c r="L78" s="36"/>
      <c r="M78" s="76"/>
      <c r="N78" s="127"/>
    </row>
    <row r="79" spans="1:16" s="3" customFormat="1" ht="56.25" customHeight="1">
      <c r="A79" s="181">
        <v>34</v>
      </c>
      <c r="B79" s="184" t="s">
        <v>206</v>
      </c>
      <c r="C79" s="144" t="s">
        <v>207</v>
      </c>
      <c r="D79" s="165" t="s">
        <v>201</v>
      </c>
      <c r="E79" s="182" t="s">
        <v>198</v>
      </c>
      <c r="F79" s="139" t="s">
        <v>199</v>
      </c>
      <c r="G79" s="140" t="s">
        <v>202</v>
      </c>
      <c r="H79" s="141" t="s">
        <v>25</v>
      </c>
      <c r="I79" s="40"/>
      <c r="J79" s="40"/>
      <c r="K79" s="40"/>
      <c r="L79" s="71">
        <v>25000000</v>
      </c>
      <c r="M79" s="74">
        <f>L79*P79</f>
        <v>185779450</v>
      </c>
      <c r="N79" s="132" t="s">
        <v>200</v>
      </c>
      <c r="P79" s="3">
        <v>7.431178</v>
      </c>
    </row>
    <row r="80" spans="1:14" s="3" customFormat="1" ht="27" customHeight="1" hidden="1">
      <c r="A80" s="103"/>
      <c r="B80" s="142"/>
      <c r="C80" s="48"/>
      <c r="D80" s="42"/>
      <c r="E80" s="136"/>
      <c r="F80" s="133"/>
      <c r="G80" s="138"/>
      <c r="H80" s="137"/>
      <c r="I80" s="40"/>
      <c r="J80" s="40"/>
      <c r="K80" s="40"/>
      <c r="L80" s="44"/>
      <c r="M80" s="77"/>
      <c r="N80" s="127"/>
    </row>
    <row r="81" spans="1:14" s="3" customFormat="1" ht="35.25" customHeight="1">
      <c r="A81" s="101">
        <v>35</v>
      </c>
      <c r="B81" s="25" t="s">
        <v>53</v>
      </c>
      <c r="C81" s="25" t="s">
        <v>54</v>
      </c>
      <c r="D81" s="26" t="s">
        <v>159</v>
      </c>
      <c r="E81" s="25" t="s">
        <v>160</v>
      </c>
      <c r="F81" s="203" t="s">
        <v>36</v>
      </c>
      <c r="G81" s="205" t="s">
        <v>57</v>
      </c>
      <c r="H81" s="33" t="s">
        <v>116</v>
      </c>
      <c r="I81" s="25"/>
      <c r="J81" s="25"/>
      <c r="K81" s="25"/>
      <c r="L81" s="29">
        <v>6576893.14</v>
      </c>
      <c r="M81" s="74">
        <v>6576893.14</v>
      </c>
      <c r="N81" s="132" t="s">
        <v>82</v>
      </c>
    </row>
    <row r="82" spans="1:14" s="3" customFormat="1" ht="27" customHeight="1">
      <c r="A82" s="104"/>
      <c r="B82" s="18"/>
      <c r="C82" s="19" t="s">
        <v>46</v>
      </c>
      <c r="D82" s="38"/>
      <c r="E82" s="35"/>
      <c r="F82" s="213"/>
      <c r="G82" s="215"/>
      <c r="H82" s="34"/>
      <c r="I82" s="35"/>
      <c r="J82" s="35"/>
      <c r="K82" s="35"/>
      <c r="L82" s="36"/>
      <c r="M82" s="76"/>
      <c r="N82" s="127"/>
    </row>
    <row r="83" spans="1:14" s="3" customFormat="1" ht="37.5" customHeight="1">
      <c r="A83" s="101">
        <f>A81+1</f>
        <v>36</v>
      </c>
      <c r="B83" s="25" t="s">
        <v>53</v>
      </c>
      <c r="C83" s="25" t="s">
        <v>54</v>
      </c>
      <c r="D83" s="26" t="s">
        <v>162</v>
      </c>
      <c r="E83" s="25" t="s">
        <v>161</v>
      </c>
      <c r="F83" s="212" t="s">
        <v>36</v>
      </c>
      <c r="G83" s="214" t="s">
        <v>57</v>
      </c>
      <c r="H83" s="33" t="s">
        <v>116</v>
      </c>
      <c r="I83" s="25"/>
      <c r="J83" s="25"/>
      <c r="K83" s="25"/>
      <c r="L83" s="29">
        <v>8097241.51</v>
      </c>
      <c r="M83" s="74">
        <v>8097241.51</v>
      </c>
      <c r="N83" s="161" t="s">
        <v>82</v>
      </c>
    </row>
    <row r="84" spans="1:14" s="3" customFormat="1" ht="27" customHeight="1">
      <c r="A84" s="104"/>
      <c r="B84" s="48"/>
      <c r="C84" s="41" t="s">
        <v>46</v>
      </c>
      <c r="D84" s="42"/>
      <c r="E84" s="40"/>
      <c r="F84" s="224"/>
      <c r="G84" s="225"/>
      <c r="H84" s="43"/>
      <c r="I84" s="40"/>
      <c r="J84" s="40"/>
      <c r="K84" s="40"/>
      <c r="L84" s="44"/>
      <c r="M84" s="77"/>
      <c r="N84" s="126"/>
    </row>
    <row r="85" spans="1:16" s="3" customFormat="1" ht="15.75" customHeight="1">
      <c r="A85" s="101">
        <f>A83+1</f>
        <v>37</v>
      </c>
      <c r="B85" s="33" t="s">
        <v>166</v>
      </c>
      <c r="C85" s="25" t="s">
        <v>142</v>
      </c>
      <c r="D85" s="25" t="s">
        <v>168</v>
      </c>
      <c r="E85" s="25" t="s">
        <v>169</v>
      </c>
      <c r="F85" s="212" t="s">
        <v>170</v>
      </c>
      <c r="G85" s="214" t="s">
        <v>171</v>
      </c>
      <c r="H85" s="33" t="s">
        <v>25</v>
      </c>
      <c r="I85" s="25"/>
      <c r="J85" s="25"/>
      <c r="K85" s="25"/>
      <c r="L85" s="29">
        <v>150000000</v>
      </c>
      <c r="M85" s="74">
        <f>L85*P85</f>
        <v>1116343800</v>
      </c>
      <c r="N85" s="132" t="s">
        <v>172</v>
      </c>
      <c r="P85" s="3">
        <v>7.442292</v>
      </c>
    </row>
    <row r="86" spans="1:14" s="3" customFormat="1" ht="45" customHeight="1" thickBot="1">
      <c r="A86" s="106"/>
      <c r="B86" s="107"/>
      <c r="C86" s="108" t="s">
        <v>167</v>
      </c>
      <c r="D86" s="109"/>
      <c r="E86" s="109"/>
      <c r="F86" s="227"/>
      <c r="G86" s="223"/>
      <c r="H86" s="110"/>
      <c r="I86" s="109"/>
      <c r="J86" s="109"/>
      <c r="K86" s="109"/>
      <c r="L86" s="111"/>
      <c r="M86" s="112"/>
      <c r="N86" s="131"/>
    </row>
    <row r="87" spans="1:14" s="3" customFormat="1" ht="45" customHeight="1" thickTop="1">
      <c r="A87" s="113">
        <v>38</v>
      </c>
      <c r="B87" s="188" t="s">
        <v>215</v>
      </c>
      <c r="C87" s="189" t="s">
        <v>212</v>
      </c>
      <c r="D87" s="199" t="s">
        <v>217</v>
      </c>
      <c r="E87" s="201" t="s">
        <v>216</v>
      </c>
      <c r="F87" s="208" t="s">
        <v>214</v>
      </c>
      <c r="G87" s="209" t="s">
        <v>213</v>
      </c>
      <c r="H87" s="82" t="s">
        <v>25</v>
      </c>
      <c r="I87" s="82"/>
      <c r="J87" s="82"/>
      <c r="K87" s="185">
        <v>38500000</v>
      </c>
      <c r="L87" s="185">
        <v>100000000</v>
      </c>
      <c r="M87" s="186">
        <v>742846000</v>
      </c>
      <c r="N87" s="187" t="s">
        <v>78</v>
      </c>
    </row>
    <row r="88" spans="1:14" s="3" customFormat="1" ht="30.75" customHeight="1">
      <c r="A88" s="174"/>
      <c r="B88" s="175"/>
      <c r="C88" s="144"/>
      <c r="D88" s="206"/>
      <c r="E88" s="207"/>
      <c r="F88" s="203"/>
      <c r="G88" s="205"/>
      <c r="H88" s="23"/>
      <c r="I88" s="23"/>
      <c r="J88" s="23"/>
      <c r="K88" s="176"/>
      <c r="L88" s="176"/>
      <c r="M88" s="177"/>
      <c r="N88" s="178"/>
    </row>
    <row r="89" spans="1:16" s="3" customFormat="1" ht="30.75" customHeight="1">
      <c r="A89" s="105">
        <v>39</v>
      </c>
      <c r="B89" s="148" t="s">
        <v>215</v>
      </c>
      <c r="C89" s="149" t="s">
        <v>212</v>
      </c>
      <c r="D89" s="198" t="s">
        <v>222</v>
      </c>
      <c r="E89" s="200" t="s">
        <v>218</v>
      </c>
      <c r="F89" s="202" t="s">
        <v>188</v>
      </c>
      <c r="G89" s="204" t="s">
        <v>221</v>
      </c>
      <c r="H89" s="28" t="s">
        <v>25</v>
      </c>
      <c r="I89" s="28"/>
      <c r="J89" s="28"/>
      <c r="K89" s="172">
        <v>10000000</v>
      </c>
      <c r="L89" s="172">
        <v>10000000</v>
      </c>
      <c r="M89" s="74">
        <f>L89*P89</f>
        <v>73938240</v>
      </c>
      <c r="N89" s="173" t="s">
        <v>181</v>
      </c>
      <c r="P89" s="3">
        <v>7.393824</v>
      </c>
    </row>
    <row r="90" spans="1:14" s="3" customFormat="1" ht="37.5" customHeight="1" thickBot="1">
      <c r="A90" s="150"/>
      <c r="B90" s="145" t="s">
        <v>220</v>
      </c>
      <c r="C90" s="146" t="s">
        <v>219</v>
      </c>
      <c r="D90" s="229"/>
      <c r="E90" s="230"/>
      <c r="F90" s="231"/>
      <c r="G90" s="232"/>
      <c r="H90" s="151"/>
      <c r="I90" s="151"/>
      <c r="J90" s="151"/>
      <c r="K90" s="152"/>
      <c r="L90" s="152"/>
      <c r="M90" s="153"/>
      <c r="N90" s="154"/>
    </row>
    <row r="91" spans="1:14" s="3" customFormat="1" ht="30.75" customHeight="1" thickTop="1">
      <c r="A91" s="42"/>
      <c r="B91" s="163"/>
      <c r="C91" s="164"/>
      <c r="D91" s="165"/>
      <c r="E91" s="166"/>
      <c r="F91" s="164"/>
      <c r="G91" s="167"/>
      <c r="H91" s="168"/>
      <c r="I91" s="168"/>
      <c r="J91" s="168"/>
      <c r="K91" s="169"/>
      <c r="L91" s="169"/>
      <c r="M91" s="170"/>
      <c r="N91" s="171"/>
    </row>
    <row r="92" spans="1:14" s="3" customFormat="1" ht="15.75" customHeight="1">
      <c r="A92" s="69"/>
      <c r="B92" s="69"/>
      <c r="C92" s="86"/>
      <c r="D92" s="42"/>
      <c r="E92" s="42"/>
      <c r="F92" s="87"/>
      <c r="G92" s="88"/>
      <c r="H92" s="89"/>
      <c r="I92" s="42"/>
      <c r="J92" s="42"/>
      <c r="K92" s="42"/>
      <c r="L92" s="90"/>
      <c r="M92" s="91"/>
      <c r="N92" s="92"/>
    </row>
    <row r="93" spans="1:14" s="3" customFormat="1" ht="15.75" customHeight="1">
      <c r="A93" s="69"/>
      <c r="B93" s="69"/>
      <c r="C93" s="86"/>
      <c r="D93" s="42"/>
      <c r="E93" s="42"/>
      <c r="F93" s="87"/>
      <c r="G93" s="88"/>
      <c r="H93" s="89"/>
      <c r="I93" s="42"/>
      <c r="J93" s="42"/>
      <c r="K93" s="42"/>
      <c r="L93" s="90"/>
      <c r="M93" s="91"/>
      <c r="N93" s="92"/>
    </row>
    <row r="94" spans="1:11" ht="15.75" customHeight="1">
      <c r="A94" s="3"/>
      <c r="B94" s="3"/>
      <c r="C94" s="3"/>
      <c r="D94" s="3"/>
      <c r="E94" s="3"/>
      <c r="F94" s="3"/>
      <c r="G94" s="85" t="s">
        <v>19</v>
      </c>
      <c r="H94" s="3"/>
      <c r="I94" s="3"/>
      <c r="J94" s="3"/>
      <c r="K94" s="51" t="s">
        <v>19</v>
      </c>
    </row>
    <row r="95" spans="1:11" ht="18" customHeight="1">
      <c r="A95" s="52" t="s">
        <v>147</v>
      </c>
      <c r="B95" s="6"/>
      <c r="C95" s="3"/>
      <c r="D95" s="53"/>
      <c r="E95" s="54" t="s">
        <v>148</v>
      </c>
      <c r="F95" s="54" t="s">
        <v>149</v>
      </c>
      <c r="H95" s="3"/>
      <c r="I95" s="3"/>
      <c r="J95" s="3"/>
      <c r="K95" s="7"/>
    </row>
    <row r="96" spans="1:11" ht="18" customHeight="1">
      <c r="A96" s="53"/>
      <c r="B96" s="55"/>
      <c r="C96" s="3"/>
      <c r="D96" s="53"/>
      <c r="E96" s="53"/>
      <c r="F96" s="53"/>
      <c r="H96" s="53"/>
      <c r="I96" s="3"/>
      <c r="J96" s="3"/>
      <c r="K96" s="7"/>
    </row>
    <row r="97" spans="1:11" ht="18" customHeight="1">
      <c r="A97" s="55">
        <v>1</v>
      </c>
      <c r="B97" s="56" t="s">
        <v>150</v>
      </c>
      <c r="C97" s="3"/>
      <c r="D97" s="53"/>
      <c r="E97" s="57">
        <f>M22+M24+M26+M28+M30+M44+M56+M59+M69+M75+M81+M83+M71</f>
        <v>1705391778.675</v>
      </c>
      <c r="F97" s="57">
        <f>SUM(M87+M89)</f>
        <v>816784240</v>
      </c>
      <c r="G97" s="58">
        <f>SUM(E97:F97)</f>
        <v>2522176018.675</v>
      </c>
      <c r="H97" s="59"/>
      <c r="I97" s="3"/>
      <c r="J97" s="3"/>
      <c r="K97" s="60">
        <f>SUM(E97:F97)</f>
        <v>2522176018.675</v>
      </c>
    </row>
    <row r="98" spans="1:11" ht="18" customHeight="1">
      <c r="A98" s="55">
        <v>2</v>
      </c>
      <c r="B98" s="56" t="s">
        <v>151</v>
      </c>
      <c r="C98" s="3"/>
      <c r="D98" s="53"/>
      <c r="E98" s="58">
        <f>M20+M32+M36+M38</f>
        <v>263260163.8</v>
      </c>
      <c r="F98" s="58"/>
      <c r="G98" s="58">
        <f>SUM(E98:F98)</f>
        <v>263260163.8</v>
      </c>
      <c r="H98" s="59"/>
      <c r="I98" s="3"/>
      <c r="J98" s="3"/>
      <c r="K98" s="60">
        <f>SUM(E98:F98)</f>
        <v>263260163.8</v>
      </c>
    </row>
    <row r="99" spans="1:11" ht="18" customHeight="1">
      <c r="A99" s="55">
        <v>3</v>
      </c>
      <c r="B99" s="56" t="s">
        <v>152</v>
      </c>
      <c r="C99" s="3"/>
      <c r="D99" s="53"/>
      <c r="E99" s="58">
        <f>M14+M16+M18+M46+M48+M50+M52+M54+M61+M63+M65+M73+M77+M85</f>
        <v>3713738181.2</v>
      </c>
      <c r="F99" s="58">
        <f>M42+M67+M58+M79+M34</f>
        <v>1883853570</v>
      </c>
      <c r="G99" s="58">
        <f>SUM(E99:F99)</f>
        <v>5597591751.2</v>
      </c>
      <c r="H99" s="59"/>
      <c r="I99" s="3"/>
      <c r="J99" s="3"/>
      <c r="K99" s="60">
        <f>SUM(E99:F99)</f>
        <v>5597591751.2</v>
      </c>
    </row>
    <row r="100" spans="1:11" ht="18" customHeight="1">
      <c r="A100" s="55">
        <v>4</v>
      </c>
      <c r="B100" s="56" t="s">
        <v>153</v>
      </c>
      <c r="C100" s="3"/>
      <c r="D100" s="53"/>
      <c r="E100" s="58">
        <f>M40</f>
        <v>5000000</v>
      </c>
      <c r="F100" s="58"/>
      <c r="G100" s="58">
        <f>SUM(E100:F100)</f>
        <v>5000000</v>
      </c>
      <c r="H100" s="59"/>
      <c r="I100" s="3"/>
      <c r="J100" s="3"/>
      <c r="K100" s="60">
        <f>SUM(E100:F100)</f>
        <v>5000000</v>
      </c>
    </row>
    <row r="101" spans="1:11" ht="18" customHeight="1">
      <c r="A101" s="61"/>
      <c r="B101" s="62" t="s">
        <v>154</v>
      </c>
      <c r="C101" s="63"/>
      <c r="D101" s="64"/>
      <c r="E101" s="65">
        <f>SUM(E97:E100)</f>
        <v>5687390123.674999</v>
      </c>
      <c r="F101" s="66">
        <f>SUM(F97:F100)</f>
        <v>2700637810</v>
      </c>
      <c r="G101" s="65">
        <f>SUM(G97:G100)</f>
        <v>8388027933.675</v>
      </c>
      <c r="H101" s="66"/>
      <c r="I101" s="63"/>
      <c r="J101" s="63"/>
      <c r="K101" s="67">
        <f>SUM(K97:K100)</f>
        <v>8388027933.675</v>
      </c>
    </row>
    <row r="102" ht="27" customHeight="1">
      <c r="G102" s="68"/>
    </row>
    <row r="103" spans="1:6" ht="27" customHeight="1">
      <c r="A103" s="123"/>
      <c r="E103" s="93"/>
      <c r="F103" s="93"/>
    </row>
    <row r="104" ht="27" customHeight="1">
      <c r="A104" s="123"/>
    </row>
    <row r="105" spans="5:7" ht="27" customHeight="1">
      <c r="E105" s="228"/>
      <c r="F105" s="228"/>
      <c r="G105" s="79"/>
    </row>
    <row r="106" ht="27" customHeight="1">
      <c r="G106" s="68"/>
    </row>
    <row r="109" ht="27" customHeight="1">
      <c r="F109" s="68"/>
    </row>
  </sheetData>
  <mergeCells count="85">
    <mergeCell ref="D89:D90"/>
    <mergeCell ref="E89:E90"/>
    <mergeCell ref="F89:F90"/>
    <mergeCell ref="G89:G90"/>
    <mergeCell ref="F83:F84"/>
    <mergeCell ref="G65:G66"/>
    <mergeCell ref="E105:F105"/>
    <mergeCell ref="F73:F74"/>
    <mergeCell ref="G73:G74"/>
    <mergeCell ref="F69:F70"/>
    <mergeCell ref="G69:G70"/>
    <mergeCell ref="F71:F72"/>
    <mergeCell ref="G71:G72"/>
    <mergeCell ref="F85:F86"/>
    <mergeCell ref="G85:G86"/>
    <mergeCell ref="F67:F68"/>
    <mergeCell ref="G67:G68"/>
    <mergeCell ref="F56:F57"/>
    <mergeCell ref="G56:G57"/>
    <mergeCell ref="G59:G60"/>
    <mergeCell ref="F61:F62"/>
    <mergeCell ref="G61:G62"/>
    <mergeCell ref="F63:F64"/>
    <mergeCell ref="G63:G64"/>
    <mergeCell ref="F65:F66"/>
    <mergeCell ref="F52:F53"/>
    <mergeCell ref="G52:G53"/>
    <mergeCell ref="F54:F55"/>
    <mergeCell ref="G54:G55"/>
    <mergeCell ref="F48:F49"/>
    <mergeCell ref="G48:G49"/>
    <mergeCell ref="F50:F51"/>
    <mergeCell ref="G50:G51"/>
    <mergeCell ref="G36:G37"/>
    <mergeCell ref="F38:F39"/>
    <mergeCell ref="G38:G39"/>
    <mergeCell ref="F46:F47"/>
    <mergeCell ref="G46:G47"/>
    <mergeCell ref="F42:F43"/>
    <mergeCell ref="G44:G45"/>
    <mergeCell ref="G42:G43"/>
    <mergeCell ref="G40:G41"/>
    <mergeCell ref="F16:F17"/>
    <mergeCell ref="F14:F15"/>
    <mergeCell ref="F20:F21"/>
    <mergeCell ref="F40:F41"/>
    <mergeCell ref="F26:F27"/>
    <mergeCell ref="F22:F23"/>
    <mergeCell ref="F24:F25"/>
    <mergeCell ref="F28:F29"/>
    <mergeCell ref="F30:F31"/>
    <mergeCell ref="F36:F37"/>
    <mergeCell ref="G28:G29"/>
    <mergeCell ref="G30:G31"/>
    <mergeCell ref="G32:G33"/>
    <mergeCell ref="F32:F33"/>
    <mergeCell ref="F18:F19"/>
    <mergeCell ref="G20:G21"/>
    <mergeCell ref="G26:G27"/>
    <mergeCell ref="G22:G23"/>
    <mergeCell ref="G24:G25"/>
    <mergeCell ref="E11:E12"/>
    <mergeCell ref="F11:F12"/>
    <mergeCell ref="L11:L12"/>
    <mergeCell ref="G18:G19"/>
    <mergeCell ref="G16:G17"/>
    <mergeCell ref="G14:G15"/>
    <mergeCell ref="H11:H12"/>
    <mergeCell ref="I11:I12"/>
    <mergeCell ref="J11:J12"/>
    <mergeCell ref="K11:K12"/>
    <mergeCell ref="G83:G84"/>
    <mergeCell ref="A5:N5"/>
    <mergeCell ref="F81:F82"/>
    <mergeCell ref="G81:G82"/>
    <mergeCell ref="G75:G76"/>
    <mergeCell ref="F75:F76"/>
    <mergeCell ref="F77:F78"/>
    <mergeCell ref="G77:G78"/>
    <mergeCell ref="A11:A12"/>
    <mergeCell ref="B11:C11"/>
    <mergeCell ref="D87:D88"/>
    <mergeCell ref="E87:E88"/>
    <mergeCell ref="F87:F88"/>
    <mergeCell ref="G87:G88"/>
  </mergeCells>
  <printOptions horizontalCentered="1"/>
  <pageMargins left="0.1968503937007874" right="0.1968503937007874" top="0.2" bottom="0.16" header="0.17" footer="0.16"/>
  <pageSetup horizontalDpi="600" verticalDpi="600" orientation="landscape" paperSize="9" scale="74" r:id="rId1"/>
  <headerFooter alignWithMargins="0">
    <oddFooter>&amp;C&amp;P/&amp;N</oddFooter>
  </headerFooter>
  <rowBreaks count="4" manualBreakCount="4">
    <brk id="27" max="13" man="1"/>
    <brk id="49" max="13" man="1"/>
    <brk id="68" max="13" man="1"/>
    <brk id="8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msunjic</dc:creator>
  <cp:keywords/>
  <dc:description/>
  <cp:lastModifiedBy>MinFin</cp:lastModifiedBy>
  <cp:lastPrinted>2006-03-31T10:57:51Z</cp:lastPrinted>
  <dcterms:created xsi:type="dcterms:W3CDTF">2002-10-22T13:54:11Z</dcterms:created>
  <dcterms:modified xsi:type="dcterms:W3CDTF">2008-09-22T12:42:41Z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